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 ODEVZDANÉ\2021\0_ČERVENÝ\21_6 Bazén Lužánky - výměna potrubí\ODEVZDÁNÍ\RTS\"/>
    </mc:Choice>
  </mc:AlternateContent>
  <xr:revisionPtr revIDLastSave="0" documentId="8_{FDD2167B-7BA8-499A-AA6B-D445098EDEE3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Pol'!$A$1:$X$73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I40" i="1" s="1"/>
  <c r="G39" i="1"/>
  <c r="G42" i="1" s="1"/>
  <c r="G25" i="1" s="1"/>
  <c r="F39" i="1"/>
  <c r="F42" i="1" s="1"/>
  <c r="G23" i="1" s="1"/>
  <c r="G63" i="12"/>
  <c r="G8" i="12"/>
  <c r="G9" i="12"/>
  <c r="I9" i="12"/>
  <c r="I8" i="12" s="1"/>
  <c r="K9" i="12"/>
  <c r="K8" i="12" s="1"/>
  <c r="M9" i="12"/>
  <c r="O9" i="12"/>
  <c r="O8" i="12" s="1"/>
  <c r="Q9" i="12"/>
  <c r="Q8" i="12" s="1"/>
  <c r="V9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V8" i="12" s="1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K43" i="12"/>
  <c r="G44" i="12"/>
  <c r="M44" i="12" s="1"/>
  <c r="I44" i="12"/>
  <c r="I43" i="12" s="1"/>
  <c r="K44" i="12"/>
  <c r="O44" i="12"/>
  <c r="O43" i="12" s="1"/>
  <c r="Q44" i="12"/>
  <c r="Q43" i="12" s="1"/>
  <c r="V44" i="12"/>
  <c r="V43" i="12" s="1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K50" i="12"/>
  <c r="Q50" i="12"/>
  <c r="V50" i="12"/>
  <c r="G51" i="12"/>
  <c r="M51" i="12" s="1"/>
  <c r="M50" i="12" s="1"/>
  <c r="I51" i="12"/>
  <c r="I50" i="12" s="1"/>
  <c r="K51" i="12"/>
  <c r="O51" i="12"/>
  <c r="O50" i="12" s="1"/>
  <c r="Q51" i="12"/>
  <c r="V51" i="12"/>
  <c r="G53" i="12"/>
  <c r="V53" i="12"/>
  <c r="G54" i="12"/>
  <c r="I54" i="12"/>
  <c r="K54" i="12"/>
  <c r="K53" i="12" s="1"/>
  <c r="M54" i="12"/>
  <c r="M53" i="12" s="1"/>
  <c r="O54" i="12"/>
  <c r="Q54" i="12"/>
  <c r="Q53" i="12" s="1"/>
  <c r="V54" i="12"/>
  <c r="G55" i="12"/>
  <c r="I55" i="12"/>
  <c r="I53" i="12" s="1"/>
  <c r="K55" i="12"/>
  <c r="M55" i="12"/>
  <c r="O55" i="12"/>
  <c r="O53" i="12" s="1"/>
  <c r="Q55" i="12"/>
  <c r="V55" i="12"/>
  <c r="G57" i="12"/>
  <c r="M57" i="12" s="1"/>
  <c r="M56" i="12" s="1"/>
  <c r="I57" i="12"/>
  <c r="K57" i="12"/>
  <c r="K56" i="12" s="1"/>
  <c r="O57" i="12"/>
  <c r="Q57" i="12"/>
  <c r="Q56" i="12" s="1"/>
  <c r="V57" i="12"/>
  <c r="V56" i="12" s="1"/>
  <c r="G58" i="12"/>
  <c r="M58" i="12" s="1"/>
  <c r="I58" i="12"/>
  <c r="I56" i="12" s="1"/>
  <c r="K58" i="12"/>
  <c r="O58" i="12"/>
  <c r="O56" i="12" s="1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AE63" i="12"/>
  <c r="I20" i="1"/>
  <c r="I19" i="1"/>
  <c r="I18" i="1"/>
  <c r="I17" i="1"/>
  <c r="I16" i="1"/>
  <c r="I54" i="1"/>
  <c r="J53" i="1" s="1"/>
  <c r="H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I39" i="1"/>
  <c r="I42" i="1" s="1"/>
  <c r="J39" i="1" s="1"/>
  <c r="J42" i="1" s="1"/>
  <c r="M8" i="12"/>
  <c r="M43" i="12"/>
  <c r="AF63" i="12"/>
  <c r="G43" i="12"/>
  <c r="G56" i="12"/>
  <c r="I21" i="1"/>
  <c r="J49" i="1"/>
  <c r="J50" i="1"/>
  <c r="J51" i="1"/>
  <c r="J52" i="1"/>
  <c r="J40" i="1" l="1"/>
  <c r="J41" i="1"/>
  <c r="G28" i="1"/>
  <c r="G27" i="1" s="1"/>
  <c r="G29" i="1" s="1"/>
  <c r="A28" i="1"/>
  <c r="J5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Miloš Červený</author>
  </authors>
  <commentList>
    <comment ref="S6" authorId="0" shapeId="0" xr:uid="{0B8E6579-EAA7-42EF-923B-C22A984D2F5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7194A90-6314-46D3-A2A3-665F16E78EA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<sst xmlns="http://schemas.openxmlformats.org/spreadsheetml/2006/main" count="427" uniqueCount="191">
  <si>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</si>
  <si>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</si>
  <si>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</si>
  <si>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</si>
  <si>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</si>
  <si>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</si>
  <si>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</si>
  <si>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</si>
  <si>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</si>
  <si>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</si>
  <si>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</si>
  <si>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</si>
  <si>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</si>
  <si>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</si>
  <si>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</si>
  <si>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</si>
  <si>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</si>
  <si>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</si>
  <si>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</si>
  <si>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</si>
  <si>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</si>
  <si>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</si>
  <si>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</si>
  <si>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</si>
  <si>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</si>
  <si>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</si>
  <si>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</si>
  <si>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</si>
  <si>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</si>
  <si>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</si>
  <si>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</si>
  <si>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</si>
  <si>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</si>
  <si>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</si>
  <si>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</si>
  <si>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</si>
  <si>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</si>
  <si>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</si>
  <si>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</si>
  <si>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</si>
  <si>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</si>
  <si>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</si>
  <si>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</si>
  <si>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</si>
  <si>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Výměna potrubí</t>
  </si>
  <si>
    <t>Objekt:</t>
  </si>
  <si>
    <t>Rozpočet:</t>
  </si>
  <si>
    <t>Ing. Miloš Červený</t>
  </si>
  <si>
    <t>02_06</t>
  </si>
  <si>
    <t>Bazén Lužánky - výměna potrubí</t>
  </si>
  <si>
    <t>9.2.2021</t>
  </si>
  <si>
    <t>Stavba</t>
  </si>
  <si>
    <t>Celkem za stavbu</t>
  </si>
  <si>
    <t>CZK</t>
  </si>
  <si>
    <t>Rekapitulace dílů</t>
  </si>
  <si>
    <t>Typ dílu</t>
  </si>
  <si>
    <t>722</t>
  </si>
  <si>
    <t>Vnitřní vodovod</t>
  </si>
  <si>
    <t>732</t>
  </si>
  <si>
    <t>Strojovny</t>
  </si>
  <si>
    <t>733</t>
  </si>
  <si>
    <t>Rozvod potrubí</t>
  </si>
  <si>
    <t>767</t>
  </si>
  <si>
    <t>Konstrukce zámečnické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</si>
  <si>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</si>
  <si>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</si>
  <si>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</si>
  <si>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</si>
  <si>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</si>
  <si>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</si>
  <si>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</si>
  <si>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</si>
  <si>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</si>
  <si>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</si>
  <si>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</si>
  <si>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</si>
  <si>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</si>
  <si>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</si>
  <si>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</si>
  <si>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</si>
  <si>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</si>
  <si>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</si>
  <si>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</si>
  <si>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</si>
  <si>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</si>
  <si>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</si>
  <si>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</si>
  <si>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</si>
  <si>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</si>
  <si>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</si>
  <si>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</si>
  <si>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</si>
  <si>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</si>
  <si>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722290237R00</t>
  </si>
  <si>
    <t>Proplach a dezinfekce vodovod.potrubí do DN 200</t>
  </si>
  <si>
    <t>m</t>
  </si>
  <si>
    <t>RTS 20/ II</t>
  </si>
  <si>
    <t>Práce</t>
  </si>
  <si>
    <t>POL1_</t>
  </si>
  <si>
    <t>Včetně dodání desinfekčního prostředku.</t>
  </si>
  <si>
    <t>POP</t>
  </si>
  <si>
    <t>722170807R00</t>
  </si>
  <si>
    <t>Demontáž rozvodů vody z plastů do D 110</t>
  </si>
  <si>
    <t>722211817R00</t>
  </si>
  <si>
    <t xml:space="preserve">Demontáž armatur vodov.se dvěma přírubami </t>
  </si>
  <si>
    <t>kus</t>
  </si>
  <si>
    <t>722220852R00</t>
  </si>
  <si>
    <t xml:space="preserve">Demontáž armatur s jedním závitem </t>
  </si>
  <si>
    <t>722110815R00</t>
  </si>
  <si>
    <t>Demontáž potrubí z ocel.trub přírubových</t>
  </si>
  <si>
    <t>8+4+3+2+2+2+2+2+15+55</t>
  </si>
  <si>
    <t>VV</t>
  </si>
  <si>
    <t>722110927R00</t>
  </si>
  <si>
    <t>Propojení dosavadního potrubí přír. DN 150</t>
  </si>
  <si>
    <t>722110926R00</t>
  </si>
  <si>
    <t>Propojení dosavadního potrubí přír. DN 125</t>
  </si>
  <si>
    <t>722110924R00</t>
  </si>
  <si>
    <t>Propojení dosavadního potrubí přír. DN 80</t>
  </si>
  <si>
    <t>722111942R00</t>
  </si>
  <si>
    <t>Propojení dosavadního potrubí přír. DN50</t>
  </si>
  <si>
    <t>722212440R00</t>
  </si>
  <si>
    <t>Štítky orientační na potrubí</t>
  </si>
  <si>
    <t>soubor</t>
  </si>
  <si>
    <t>722110117R00</t>
  </si>
  <si>
    <t>Potrubí z litinových trub přírubových DN 150</t>
  </si>
  <si>
    <t>Včetně vysekání rýh, kapes a prostupů, jde-li:</t>
  </si>
  <si>
    <t>- o rýhy do průřezu 70 x 70 a kapsy o rozměru do 70 x 70 x 70 mm ve zdivu z cihel a z tvárnic,</t>
  </si>
  <si>
    <t>- o rýhy a kapsy ve zděných příčkách bez ohledu na rozměry rýh a kapes,</t>
  </si>
  <si>
    <t>- o prostupy ve zdivu z cihel a tvárnic o průřezu do 0,0225 m2,</t>
  </si>
  <si>
    <t>- o kapsy pro osazení "normalizovaného uložení",</t>
  </si>
  <si>
    <t>- prostupy ve stropech z betonu a železobetonu o průřezu do 0,0225 m2,</t>
  </si>
  <si>
    <t>- o manipulační kapsy pro osazení armatur a tvarovek potrubí vedeného těsně u zdiva,</t>
  </si>
  <si>
    <t>722130236R00</t>
  </si>
  <si>
    <t>Potrubí z trub. pozink. 11343,DN 50</t>
  </si>
  <si>
    <t>Potrubí včetně tvarovek a zednických výpomocí.</t>
  </si>
  <si>
    <t>722130238R01</t>
  </si>
  <si>
    <t>Potrubí z trub. pozink. 11343,DN 125</t>
  </si>
  <si>
    <t>Vlastní</t>
  </si>
  <si>
    <t>Indiv</t>
  </si>
  <si>
    <t>722130238R00</t>
  </si>
  <si>
    <t>Potrubí z trub. pozink. 11343,DN 80</t>
  </si>
  <si>
    <t>722130239R00</t>
  </si>
  <si>
    <t>Potrubí z trub. pozink. 11343,DN 150</t>
  </si>
  <si>
    <t>722215218R00</t>
  </si>
  <si>
    <t>Šoupátko vod.přír.IVAR BRA.20.900 DN 80 s nav.pří</t>
  </si>
  <si>
    <t>722215222R00</t>
  </si>
  <si>
    <t>Šoupátko vod.přír.IVAR BRA.20.900 DN150 s nav.přír</t>
  </si>
  <si>
    <t>722235114R00</t>
  </si>
  <si>
    <t>Kohout vod.kul.,vnitř.-vnitř.z.IVAR PERFECTA DN 32</t>
  </si>
  <si>
    <t>722215422R00</t>
  </si>
  <si>
    <t>Klapka vod.zpět.pří.IVAR BRA.F5.000 DN150 s nav.př</t>
  </si>
  <si>
    <t>998722292R00</t>
  </si>
  <si>
    <t>Příplatek zvětš. přesun, vnitřní vodovod do 100 m</t>
  </si>
  <si>
    <t>Přesun hmot</t>
  </si>
  <si>
    <t>POL7_</t>
  </si>
  <si>
    <t>998722202R00</t>
  </si>
  <si>
    <t>Přesun hmot pro vnitřní vodovod, výšky do 12 m</t>
  </si>
  <si>
    <t>732110812R00</t>
  </si>
  <si>
    <t>Demontáž těles rozdělovačů a sběračů, DN 200 mm</t>
  </si>
  <si>
    <t>732111139R00</t>
  </si>
  <si>
    <t>Tělesa rozdělovačů a sběračů DN 200 dl 1m, nerez</t>
  </si>
  <si>
    <t>Včetně tělesa základní délky 1 m, dna a odvodňovacího hrdla.</t>
  </si>
  <si>
    <t>732111239R00</t>
  </si>
  <si>
    <t>Příplatek za dalšího 0,5 m tělesa rozděl.,DN 200, nerez</t>
  </si>
  <si>
    <t>998732202R00</t>
  </si>
  <si>
    <t>Přesun hmot pro strojovny, výšky do 12 m</t>
  </si>
  <si>
    <t>998732293R00</t>
  </si>
  <si>
    <t>Příplatek zvětšený přesun, strojovny do 500 m</t>
  </si>
  <si>
    <t>733190239R00</t>
  </si>
  <si>
    <t>Tlaková zkouška potrubí do D 219</t>
  </si>
  <si>
    <t>Včetně dodávky vody, uzavření a zabezpečení konců potrubí.</t>
  </si>
  <si>
    <t>767996801R00</t>
  </si>
  <si>
    <t>Demontáž atypických ocelových konstr. do 50 kg - uchycení, objímky</t>
  </si>
  <si>
    <t>kg</t>
  </si>
  <si>
    <t>767995105R00</t>
  </si>
  <si>
    <t>Výroba a montáž kov. atypických konstr. do 100 kg</t>
  </si>
  <si>
    <t>ON01</t>
  </si>
  <si>
    <t>Uzavření systému a vypuštění vody</t>
  </si>
  <si>
    <t>kompl</t>
  </si>
  <si>
    <t>ON02</t>
  </si>
  <si>
    <t>Doprava osob na staveniště a zpět (příplatek za malý rozsah)</t>
  </si>
  <si>
    <t>ON03</t>
  </si>
  <si>
    <t>Dokumentace skutečného provedení</t>
  </si>
  <si>
    <t>ON04</t>
  </si>
  <si>
    <t>Protokoly o provedených zkouškách</t>
  </si>
  <si>
    <t>ON05</t>
  </si>
  <si>
    <t>Likvidace a odvoz demontovaných materiálů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</si>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</sst>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gxC+PCcCXfbRdgpQHGt/M7j3S4ASZ3PPfUEd5AjQyrH6ZSj4Jvc/sQAaO3OP7wZoFVEQV0mDYXz0ywoN9383Iw==" saltValue="z1z5YOKd7Az8LmKe3GkvO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448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">
      <c r="A19" s="199" t="s">
        <v>65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">
      <c r="A20" s="199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25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37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50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'01 01 Pol'!AE63</f>
        <v>0</v>
      </c>
      <c r="G39" s="151">
        <f>'01 01 Pol'!AF63</f>
        <v>0</v>
      </c>
      <c r="H39" s="152"/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5" t="s">
        <v>43</v>
      </c>
      <c r="C40" s="156" t="s">
        <v>44</v>
      </c>
      <c r="D40" s="156"/>
      <c r="E40" s="156"/>
      <c r="F40" s="157">
        <f>'01 01 Pol'!AE63</f>
        <v>0</v>
      </c>
      <c r="G40" s="158">
        <f>'01 01 Pol'!AF63</f>
        <v>0</v>
      </c>
      <c r="H40" s="158"/>
      <c r="I40" s="159">
        <f>F40+G40+H40</f>
        <v>0</v>
      </c>
      <c r="J40" s="160" t="str">
        <f>IF(_xlfn.SINGLE(CenaCelkemVypocet)=0,"",I40/_xlfn.SINGLE(CenaCelkemVypocet)*100)</f>
        <v/>
      </c>
    </row>
    <row r="41" spans="1:10" ht="25.5" hidden="1" customHeight="1" x14ac:dyDescent="0.2">
      <c r="A41" s="137">
        <v>3</v>
      </c>
      <c r="B41" s="161" t="s">
        <v>43</v>
      </c>
      <c r="C41" s="149" t="s">
        <v>44</v>
      </c>
      <c r="D41" s="149"/>
      <c r="E41" s="149"/>
      <c r="F41" s="162">
        <f>'01 01 Pol'!AE63</f>
        <v>0</v>
      </c>
      <c r="G41" s="152">
        <f>'01 01 Pol'!AF63</f>
        <v>0</v>
      </c>
      <c r="H41" s="152"/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hidden="1" customHeight="1" x14ac:dyDescent="0.2">
      <c r="A42" s="137"/>
      <c r="B42" s="163" t="s">
        <v>52</v>
      </c>
      <c r="C42" s="164"/>
      <c r="D42" s="164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7">
        <f>SUMIF(A39:A41,"=1",I39:I41)</f>
        <v>0</v>
      </c>
      <c r="J42" s="168">
        <f>SUMIF(A39:A41,"=1",J39:J41)</f>
        <v>0</v>
      </c>
    </row>
    <row r="46" spans="1:10" ht="15.75" x14ac:dyDescent="0.25">
      <c r="B46" s="179" t="s">
        <v>54</v>
      </c>
    </row>
    <row r="48" spans="1:10" ht="25.5" customHeight="1" x14ac:dyDescent="0.2">
      <c r="A48" s="181"/>
      <c r="B48" s="184" t="s">
        <v>18</v>
      </c>
      <c r="C48" s="184" t="s">
        <v>6</v>
      </c>
      <c r="D48" s="185"/>
      <c r="E48" s="185"/>
      <c r="F48" s="186" t="s">
        <v>55</v>
      </c>
      <c r="G48" s="186"/>
      <c r="H48" s="186"/>
      <c r="I48" s="186" t="s">
        <v>31</v>
      </c>
      <c r="J48" s="186" t="s">
        <v>0</v>
      </c>
    </row>
    <row r="49" spans="1:10" ht="36.75" customHeight="1" x14ac:dyDescent="0.2">
      <c r="A49" s="182"/>
      <c r="B49" s="187" t="s">
        <v>56</v>
      </c>
      <c r="C49" s="188" t="s">
        <v>57</v>
      </c>
      <c r="D49" s="189"/>
      <c r="E49" s="189"/>
      <c r="F49" s="195" t="s">
        <v>27</v>
      </c>
      <c r="G49" s="196"/>
      <c r="H49" s="196"/>
      <c r="I49" s="196">
        <f>'01 01 Pol'!G8</f>
        <v>0</v>
      </c>
      <c r="J49" s="193" t="str">
        <f>IF(I54=0,"",I49/I54*100)</f>
        <v/>
      </c>
    </row>
    <row r="50" spans="1:10" ht="36.75" customHeight="1" x14ac:dyDescent="0.2">
      <c r="A50" s="182"/>
      <c r="B50" s="187" t="s">
        <v>58</v>
      </c>
      <c r="C50" s="188" t="s">
        <v>59</v>
      </c>
      <c r="D50" s="189"/>
      <c r="E50" s="189"/>
      <c r="F50" s="195" t="s">
        <v>27</v>
      </c>
      <c r="G50" s="196"/>
      <c r="H50" s="196"/>
      <c r="I50" s="196">
        <f>'01 01 Pol'!G43</f>
        <v>0</v>
      </c>
      <c r="J50" s="193" t="str">
        <f>IF(I54=0,"",I50/I54*100)</f>
        <v/>
      </c>
    </row>
    <row r="51" spans="1:10" ht="36.75" customHeight="1" x14ac:dyDescent="0.2">
      <c r="A51" s="182"/>
      <c r="B51" s="187" t="s">
        <v>60</v>
      </c>
      <c r="C51" s="188" t="s">
        <v>61</v>
      </c>
      <c r="D51" s="189"/>
      <c r="E51" s="189"/>
      <c r="F51" s="195" t="s">
        <v>27</v>
      </c>
      <c r="G51" s="196"/>
      <c r="H51" s="196"/>
      <c r="I51" s="196">
        <f>'01 01 Pol'!G50</f>
        <v>0</v>
      </c>
      <c r="J51" s="193" t="str">
        <f>IF(I54=0,"",I51/I54*100)</f>
        <v/>
      </c>
    </row>
    <row r="52" spans="1:10" ht="36.75" customHeight="1" x14ac:dyDescent="0.2">
      <c r="A52" s="182"/>
      <c r="B52" s="187" t="s">
        <v>62</v>
      </c>
      <c r="C52" s="188" t="s">
        <v>63</v>
      </c>
      <c r="D52" s="189"/>
      <c r="E52" s="189"/>
      <c r="F52" s="195" t="s">
        <v>27</v>
      </c>
      <c r="G52" s="196"/>
      <c r="H52" s="196"/>
      <c r="I52" s="196">
        <f>'01 01 Pol'!G53</f>
        <v>0</v>
      </c>
      <c r="J52" s="193" t="str">
        <f>IF(I54=0,"",I52/I54*100)</f>
        <v/>
      </c>
    </row>
    <row r="53" spans="1:10" ht="36.75" customHeight="1" x14ac:dyDescent="0.2">
      <c r="A53" s="182"/>
      <c r="B53" s="187" t="s">
        <v>64</v>
      </c>
      <c r="C53" s="188" t="s">
        <v>30</v>
      </c>
      <c r="D53" s="189"/>
      <c r="E53" s="189"/>
      <c r="F53" s="195" t="s">
        <v>64</v>
      </c>
      <c r="G53" s="196"/>
      <c r="H53" s="196"/>
      <c r="I53" s="196">
        <f>'01 01 Pol'!G56</f>
        <v>0</v>
      </c>
      <c r="J53" s="193" t="str">
        <f>IF(I54=0,"",I53/I54*100)</f>
        <v/>
      </c>
    </row>
    <row r="54" spans="1:10" ht="25.5" customHeight="1" x14ac:dyDescent="0.2">
      <c r="A54" s="183"/>
      <c r="B54" s="190" t="s">
        <v>1</v>
      </c>
      <c r="C54" s="191"/>
      <c r="D54" s="192"/>
      <c r="E54" s="192"/>
      <c r="F54" s="197"/>
      <c r="G54" s="198"/>
      <c r="H54" s="198"/>
      <c r="I54" s="198">
        <f>SUM(I49:I53)</f>
        <v>0</v>
      </c>
      <c r="J54" s="194">
        <f>SUM(J49:J53)</f>
        <v>0</v>
      </c>
    </row>
    <row r="55" spans="1:10" x14ac:dyDescent="0.2">
      <c r="F55" s="135"/>
      <c r="G55" s="135"/>
      <c r="H55" s="135"/>
      <c r="I55" s="135"/>
      <c r="J55" s="136"/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</sheetData>
  <sheetProtection algorithmName="SHA-512" hashValue="NM9R4CLYUc+HTBJS4YFIvlZE+JjsWXfUUR0gUmcfDLmLLatunhFCdvmSadnEJgUwEUbxipf1LuvrHFpgPu4/LQ==" saltValue="uWujAMTYjDm9Xn4UQqY6j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85IUTb4tTNCqp/zDy+olGMMScRP/7p93pIoNHb5VAiEl8BgJEarFakNcY8E0Zp+FhCVsiYQFvMO+0CF8bro0rg==" saltValue="Gi7khqbbVVQRMlI8Aa5NA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43390-665D-44FF-B56C-F2AB863F2D44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38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7</v>
      </c>
      <c r="B1" s="200"/>
      <c r="C1" s="200"/>
      <c r="D1" s="200"/>
      <c r="E1" s="200"/>
      <c r="F1" s="200"/>
      <c r="G1" s="200"/>
      <c r="AG1" t="s">
        <v>66</v>
      </c>
    </row>
    <row r="2" spans="1:60" ht="24.95" customHeight="1" x14ac:dyDescent="0.2">
      <c r="A2" s="201" t="s">
        <v>8</v>
      </c>
      <c r="B2" s="49" t="s">
        <v>48</v>
      </c>
      <c r="C2" s="204" t="s">
        <v>49</v>
      </c>
      <c r="D2" s="202"/>
      <c r="E2" s="202"/>
      <c r="F2" s="202"/>
      <c r="G2" s="203"/>
      <c r="AG2" t="s">
        <v>67</v>
      </c>
    </row>
    <row r="3" spans="1:60" ht="24.95" customHeight="1" x14ac:dyDescent="0.2">
      <c r="A3" s="201" t="s">
        <v>9</v>
      </c>
      <c r="B3" s="49" t="s">
        <v>43</v>
      </c>
      <c r="C3" s="204" t="s">
        <v>44</v>
      </c>
      <c r="D3" s="202"/>
      <c r="E3" s="202"/>
      <c r="F3" s="202"/>
      <c r="G3" s="203"/>
      <c r="AC3" s="180" t="s">
        <v>67</v>
      </c>
      <c r="AG3" t="s">
        <v>68</v>
      </c>
    </row>
    <row r="4" spans="1:60" ht="24.95" customHeight="1" x14ac:dyDescent="0.2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69</v>
      </c>
    </row>
    <row r="5" spans="1:60" x14ac:dyDescent="0.2">
      <c r="D5" s="10"/>
    </row>
    <row r="6" spans="1:60" ht="38.25" x14ac:dyDescent="0.2">
      <c r="A6" s="211" t="s">
        <v>70</v>
      </c>
      <c r="B6" s="213" t="s">
        <v>71</v>
      </c>
      <c r="C6" s="213" t="s">
        <v>72</v>
      </c>
      <c r="D6" s="212" t="s">
        <v>73</v>
      </c>
      <c r="E6" s="211" t="s">
        <v>74</v>
      </c>
      <c r="F6" s="210" t="s">
        <v>75</v>
      </c>
      <c r="G6" s="211" t="s">
        <v>31</v>
      </c>
      <c r="H6" s="214" t="s">
        <v>32</v>
      </c>
      <c r="I6" s="214" t="s">
        <v>76</v>
      </c>
      <c r="J6" s="214" t="s">
        <v>33</v>
      </c>
      <c r="K6" s="214" t="s">
        <v>77</v>
      </c>
      <c r="L6" s="214" t="s">
        <v>78</v>
      </c>
      <c r="M6" s="214" t="s">
        <v>79</v>
      </c>
      <c r="N6" s="214" t="s">
        <v>80</v>
      </c>
      <c r="O6" s="214" t="s">
        <v>81</v>
      </c>
      <c r="P6" s="214" t="s">
        <v>82</v>
      </c>
      <c r="Q6" s="214" t="s">
        <v>83</v>
      </c>
      <c r="R6" s="214" t="s">
        <v>84</v>
      </c>
      <c r="S6" s="214" t="s">
        <v>85</v>
      </c>
      <c r="T6" s="214" t="s">
        <v>86</v>
      </c>
      <c r="U6" s="214" t="s">
        <v>87</v>
      </c>
      <c r="V6" s="214" t="s">
        <v>88</v>
      </c>
      <c r="W6" s="214" t="s">
        <v>89</v>
      </c>
      <c r="X6" s="214" t="s">
        <v>90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40" t="s">
        <v>91</v>
      </c>
      <c r="B8" s="241" t="s">
        <v>56</v>
      </c>
      <c r="C8" s="262" t="s">
        <v>57</v>
      </c>
      <c r="D8" s="242"/>
      <c r="E8" s="243"/>
      <c r="F8" s="244"/>
      <c r="G8" s="245">
        <f>SUMIF(AG9:AG42,"&lt;&gt;NOR",G9:G42)</f>
        <v>0</v>
      </c>
      <c r="H8" s="239"/>
      <c r="I8" s="239">
        <f>SUM(I9:I42)</f>
        <v>0</v>
      </c>
      <c r="J8" s="239"/>
      <c r="K8" s="239">
        <f>SUM(K9:K42)</f>
        <v>0</v>
      </c>
      <c r="L8" s="239"/>
      <c r="M8" s="239">
        <f>SUM(M9:M42)</f>
        <v>0</v>
      </c>
      <c r="N8" s="239"/>
      <c r="O8" s="239">
        <f>SUM(O9:O42)</f>
        <v>2.13</v>
      </c>
      <c r="P8" s="239"/>
      <c r="Q8" s="239">
        <f>SUM(Q9:Q42)</f>
        <v>7.15</v>
      </c>
      <c r="R8" s="239"/>
      <c r="S8" s="239"/>
      <c r="T8" s="239"/>
      <c r="U8" s="239"/>
      <c r="V8" s="239">
        <f>SUM(V9:V42)</f>
        <v>294.8</v>
      </c>
      <c r="W8" s="239"/>
      <c r="X8" s="239"/>
      <c r="AG8" t="s">
        <v>92</v>
      </c>
    </row>
    <row r="9" spans="1:60" outlineLevel="1" x14ac:dyDescent="0.2">
      <c r="A9" s="246">
        <v>1</v>
      </c>
      <c r="B9" s="247" t="s">
        <v>93</v>
      </c>
      <c r="C9" s="263" t="s">
        <v>94</v>
      </c>
      <c r="D9" s="248" t="s">
        <v>95</v>
      </c>
      <c r="E9" s="249">
        <v>87</v>
      </c>
      <c r="F9" s="250"/>
      <c r="G9" s="251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5">
        <v>1.0000000000000001E-5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96</v>
      </c>
      <c r="T9" s="235" t="s">
        <v>96</v>
      </c>
      <c r="U9" s="235">
        <v>9.2999999999999999E-2</v>
      </c>
      <c r="V9" s="235">
        <f>ROUND(E9*U9,2)</f>
        <v>8.09</v>
      </c>
      <c r="W9" s="235"/>
      <c r="X9" s="235" t="s">
        <v>97</v>
      </c>
      <c r="Y9" s="215"/>
      <c r="Z9" s="215"/>
      <c r="AA9" s="215"/>
      <c r="AB9" s="215"/>
      <c r="AC9" s="215"/>
      <c r="AD9" s="215"/>
      <c r="AE9" s="215"/>
      <c r="AF9" s="215"/>
      <c r="AG9" s="215" t="s">
        <v>98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32"/>
      <c r="B10" s="233"/>
      <c r="C10" s="264" t="s">
        <v>99</v>
      </c>
      <c r="D10" s="252"/>
      <c r="E10" s="252"/>
      <c r="F10" s="252"/>
      <c r="G10" s="252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15"/>
      <c r="Z10" s="215"/>
      <c r="AA10" s="215"/>
      <c r="AB10" s="215"/>
      <c r="AC10" s="215"/>
      <c r="AD10" s="215"/>
      <c r="AE10" s="215"/>
      <c r="AF10" s="215"/>
      <c r="AG10" s="215" t="s">
        <v>100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53">
        <v>2</v>
      </c>
      <c r="B11" s="254" t="s">
        <v>101</v>
      </c>
      <c r="C11" s="265" t="s">
        <v>102</v>
      </c>
      <c r="D11" s="255" t="s">
        <v>95</v>
      </c>
      <c r="E11" s="256">
        <v>8</v>
      </c>
      <c r="F11" s="257"/>
      <c r="G11" s="258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3.2000000000000003E-4</v>
      </c>
      <c r="Q11" s="235">
        <f>ROUND(E11*P11,2)</f>
        <v>0</v>
      </c>
      <c r="R11" s="235"/>
      <c r="S11" s="235" t="s">
        <v>96</v>
      </c>
      <c r="T11" s="235" t="s">
        <v>96</v>
      </c>
      <c r="U11" s="235">
        <v>0.13500000000000001</v>
      </c>
      <c r="V11" s="235">
        <f>ROUND(E11*U11,2)</f>
        <v>1.08</v>
      </c>
      <c r="W11" s="235"/>
      <c r="X11" s="235" t="s">
        <v>97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98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53">
        <v>3</v>
      </c>
      <c r="B12" s="254" t="s">
        <v>103</v>
      </c>
      <c r="C12" s="265" t="s">
        <v>104</v>
      </c>
      <c r="D12" s="255" t="s">
        <v>105</v>
      </c>
      <c r="E12" s="256">
        <v>24</v>
      </c>
      <c r="F12" s="257"/>
      <c r="G12" s="258">
        <f>ROUND(E12*F12,2)</f>
        <v>0</v>
      </c>
      <c r="H12" s="236"/>
      <c r="I12" s="235">
        <f>ROUND(E12*H12,2)</f>
        <v>0</v>
      </c>
      <c r="J12" s="236"/>
      <c r="K12" s="235">
        <f>ROUND(E12*J12,2)</f>
        <v>0</v>
      </c>
      <c r="L12" s="235">
        <v>21</v>
      </c>
      <c r="M12" s="235">
        <f>G12*(1+L12/100)</f>
        <v>0</v>
      </c>
      <c r="N12" s="235">
        <v>0</v>
      </c>
      <c r="O12" s="235">
        <f>ROUND(E12*N12,2)</f>
        <v>0</v>
      </c>
      <c r="P12" s="235">
        <v>0.10838</v>
      </c>
      <c r="Q12" s="235">
        <f>ROUND(E12*P12,2)</f>
        <v>2.6</v>
      </c>
      <c r="R12" s="235"/>
      <c r="S12" s="235" t="s">
        <v>96</v>
      </c>
      <c r="T12" s="235" t="s">
        <v>96</v>
      </c>
      <c r="U12" s="235">
        <v>0.72399999999999998</v>
      </c>
      <c r="V12" s="235">
        <f>ROUND(E12*U12,2)</f>
        <v>17.38</v>
      </c>
      <c r="W12" s="235"/>
      <c r="X12" s="235" t="s">
        <v>97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98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53">
        <v>4</v>
      </c>
      <c r="B13" s="254" t="s">
        <v>106</v>
      </c>
      <c r="C13" s="265" t="s">
        <v>107</v>
      </c>
      <c r="D13" s="255" t="s">
        <v>105</v>
      </c>
      <c r="E13" s="256">
        <v>2</v>
      </c>
      <c r="F13" s="257"/>
      <c r="G13" s="258">
        <f>ROUND(E13*F13,2)</f>
        <v>0</v>
      </c>
      <c r="H13" s="236"/>
      <c r="I13" s="235">
        <f>ROUND(E13*H13,2)</f>
        <v>0</v>
      </c>
      <c r="J13" s="236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1.32E-3</v>
      </c>
      <c r="Q13" s="235">
        <f>ROUND(E13*P13,2)</f>
        <v>0</v>
      </c>
      <c r="R13" s="235"/>
      <c r="S13" s="235" t="s">
        <v>96</v>
      </c>
      <c r="T13" s="235" t="s">
        <v>96</v>
      </c>
      <c r="U13" s="235">
        <v>5.2999999999999999E-2</v>
      </c>
      <c r="V13" s="235">
        <f>ROUND(E13*U13,2)</f>
        <v>0.11</v>
      </c>
      <c r="W13" s="235"/>
      <c r="X13" s="235" t="s">
        <v>97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98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46">
        <v>5</v>
      </c>
      <c r="B14" s="247" t="s">
        <v>108</v>
      </c>
      <c r="C14" s="263" t="s">
        <v>109</v>
      </c>
      <c r="D14" s="248" t="s">
        <v>95</v>
      </c>
      <c r="E14" s="249">
        <v>95</v>
      </c>
      <c r="F14" s="250"/>
      <c r="G14" s="251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4.786E-2</v>
      </c>
      <c r="Q14" s="235">
        <f>ROUND(E14*P14,2)</f>
        <v>4.55</v>
      </c>
      <c r="R14" s="235"/>
      <c r="S14" s="235" t="s">
        <v>96</v>
      </c>
      <c r="T14" s="235" t="s">
        <v>96</v>
      </c>
      <c r="U14" s="235">
        <v>1.419</v>
      </c>
      <c r="V14" s="235">
        <f>ROUND(E14*U14,2)</f>
        <v>134.81</v>
      </c>
      <c r="W14" s="235"/>
      <c r="X14" s="235" t="s">
        <v>97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98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2"/>
      <c r="B15" s="233"/>
      <c r="C15" s="266" t="s">
        <v>110</v>
      </c>
      <c r="D15" s="237"/>
      <c r="E15" s="238">
        <v>95</v>
      </c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15"/>
      <c r="Z15" s="215"/>
      <c r="AA15" s="215"/>
      <c r="AB15" s="215"/>
      <c r="AC15" s="215"/>
      <c r="AD15" s="215"/>
      <c r="AE15" s="215"/>
      <c r="AF15" s="215"/>
      <c r="AG15" s="215" t="s">
        <v>111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53">
        <v>6</v>
      </c>
      <c r="B16" s="254" t="s">
        <v>112</v>
      </c>
      <c r="C16" s="265" t="s">
        <v>113</v>
      </c>
      <c r="D16" s="255" t="s">
        <v>105</v>
      </c>
      <c r="E16" s="256">
        <v>4</v>
      </c>
      <c r="F16" s="257"/>
      <c r="G16" s="258">
        <f>ROUND(E16*F16,2)</f>
        <v>0</v>
      </c>
      <c r="H16" s="236"/>
      <c r="I16" s="235">
        <f>ROUND(E16*H16,2)</f>
        <v>0</v>
      </c>
      <c r="J16" s="236"/>
      <c r="K16" s="235">
        <f>ROUND(E16*J16,2)</f>
        <v>0</v>
      </c>
      <c r="L16" s="235">
        <v>21</v>
      </c>
      <c r="M16" s="235">
        <f>G16*(1+L16/100)</f>
        <v>0</v>
      </c>
      <c r="N16" s="235">
        <v>4.4999999999999999E-4</v>
      </c>
      <c r="O16" s="235">
        <f>ROUND(E16*N16,2)</f>
        <v>0</v>
      </c>
      <c r="P16" s="235">
        <v>0</v>
      </c>
      <c r="Q16" s="235">
        <f>ROUND(E16*P16,2)</f>
        <v>0</v>
      </c>
      <c r="R16" s="235"/>
      <c r="S16" s="235" t="s">
        <v>96</v>
      </c>
      <c r="T16" s="235" t="s">
        <v>96</v>
      </c>
      <c r="U16" s="235">
        <v>2.4870000000000001</v>
      </c>
      <c r="V16" s="235">
        <f>ROUND(E16*U16,2)</f>
        <v>9.9499999999999993</v>
      </c>
      <c r="W16" s="235"/>
      <c r="X16" s="235" t="s">
        <v>97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98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53">
        <v>7</v>
      </c>
      <c r="B17" s="254" t="s">
        <v>114</v>
      </c>
      <c r="C17" s="265" t="s">
        <v>115</v>
      </c>
      <c r="D17" s="255" t="s">
        <v>105</v>
      </c>
      <c r="E17" s="256">
        <v>2</v>
      </c>
      <c r="F17" s="257"/>
      <c r="G17" s="258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21</v>
      </c>
      <c r="M17" s="235">
        <f>G17*(1+L17/100)</f>
        <v>0</v>
      </c>
      <c r="N17" s="235">
        <v>4.4000000000000002E-4</v>
      </c>
      <c r="O17" s="235">
        <f>ROUND(E17*N17,2)</f>
        <v>0</v>
      </c>
      <c r="P17" s="235">
        <v>0</v>
      </c>
      <c r="Q17" s="235">
        <f>ROUND(E17*P17,2)</f>
        <v>0</v>
      </c>
      <c r="R17" s="235"/>
      <c r="S17" s="235" t="s">
        <v>96</v>
      </c>
      <c r="T17" s="235" t="s">
        <v>96</v>
      </c>
      <c r="U17" s="235">
        <v>2.093</v>
      </c>
      <c r="V17" s="235">
        <f>ROUND(E17*U17,2)</f>
        <v>4.1900000000000004</v>
      </c>
      <c r="W17" s="235"/>
      <c r="X17" s="235" t="s">
        <v>97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98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53">
        <v>8</v>
      </c>
      <c r="B18" s="254" t="s">
        <v>116</v>
      </c>
      <c r="C18" s="265" t="s">
        <v>117</v>
      </c>
      <c r="D18" s="255" t="s">
        <v>105</v>
      </c>
      <c r="E18" s="256">
        <v>3</v>
      </c>
      <c r="F18" s="257"/>
      <c r="G18" s="258">
        <f>ROUND(E18*F18,2)</f>
        <v>0</v>
      </c>
      <c r="H18" s="236"/>
      <c r="I18" s="235">
        <f>ROUND(E18*H18,2)</f>
        <v>0</v>
      </c>
      <c r="J18" s="236"/>
      <c r="K18" s="235">
        <f>ROUND(E18*J18,2)</f>
        <v>0</v>
      </c>
      <c r="L18" s="235">
        <v>21</v>
      </c>
      <c r="M18" s="235">
        <f>G18*(1+L18/100)</f>
        <v>0</v>
      </c>
      <c r="N18" s="235">
        <v>2.3000000000000001E-4</v>
      </c>
      <c r="O18" s="235">
        <f>ROUND(E18*N18,2)</f>
        <v>0</v>
      </c>
      <c r="P18" s="235">
        <v>0</v>
      </c>
      <c r="Q18" s="235">
        <f>ROUND(E18*P18,2)</f>
        <v>0</v>
      </c>
      <c r="R18" s="235"/>
      <c r="S18" s="235" t="s">
        <v>96</v>
      </c>
      <c r="T18" s="235" t="s">
        <v>96</v>
      </c>
      <c r="U18" s="235">
        <v>1.341</v>
      </c>
      <c r="V18" s="235">
        <f>ROUND(E18*U18,2)</f>
        <v>4.0199999999999996</v>
      </c>
      <c r="W18" s="235"/>
      <c r="X18" s="235" t="s">
        <v>97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98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53">
        <v>9</v>
      </c>
      <c r="B19" s="254" t="s">
        <v>118</v>
      </c>
      <c r="C19" s="265" t="s">
        <v>119</v>
      </c>
      <c r="D19" s="255" t="s">
        <v>105</v>
      </c>
      <c r="E19" s="256">
        <v>1</v>
      </c>
      <c r="F19" s="257"/>
      <c r="G19" s="258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21</v>
      </c>
      <c r="M19" s="235">
        <f>G19*(1+L19/100)</f>
        <v>0</v>
      </c>
      <c r="N19" s="235">
        <v>2.7499999999999998E-3</v>
      </c>
      <c r="O19" s="235">
        <f>ROUND(E19*N19,2)</f>
        <v>0</v>
      </c>
      <c r="P19" s="235">
        <v>0</v>
      </c>
      <c r="Q19" s="235">
        <f>ROUND(E19*P19,2)</f>
        <v>0</v>
      </c>
      <c r="R19" s="235"/>
      <c r="S19" s="235" t="s">
        <v>96</v>
      </c>
      <c r="T19" s="235" t="s">
        <v>96</v>
      </c>
      <c r="U19" s="235">
        <v>0.33300000000000002</v>
      </c>
      <c r="V19" s="235">
        <f>ROUND(E19*U19,2)</f>
        <v>0.33</v>
      </c>
      <c r="W19" s="235"/>
      <c r="X19" s="235" t="s">
        <v>97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98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53">
        <v>10</v>
      </c>
      <c r="B20" s="254" t="s">
        <v>120</v>
      </c>
      <c r="C20" s="265" t="s">
        <v>121</v>
      </c>
      <c r="D20" s="255" t="s">
        <v>122</v>
      </c>
      <c r="E20" s="256">
        <v>1</v>
      </c>
      <c r="F20" s="257"/>
      <c r="G20" s="258">
        <f>ROUND(E20*F20,2)</f>
        <v>0</v>
      </c>
      <c r="H20" s="236"/>
      <c r="I20" s="235">
        <f>ROUND(E20*H20,2)</f>
        <v>0</v>
      </c>
      <c r="J20" s="236"/>
      <c r="K20" s="235">
        <f>ROUND(E20*J20,2)</f>
        <v>0</v>
      </c>
      <c r="L20" s="235">
        <v>21</v>
      </c>
      <c r="M20" s="235">
        <f>G20*(1+L20/100)</f>
        <v>0</v>
      </c>
      <c r="N20" s="235">
        <v>3.8999999999999999E-4</v>
      </c>
      <c r="O20" s="235">
        <f>ROUND(E20*N20,2)</f>
        <v>0</v>
      </c>
      <c r="P20" s="235">
        <v>0</v>
      </c>
      <c r="Q20" s="235">
        <f>ROUND(E20*P20,2)</f>
        <v>0</v>
      </c>
      <c r="R20" s="235"/>
      <c r="S20" s="235" t="s">
        <v>96</v>
      </c>
      <c r="T20" s="235" t="s">
        <v>96</v>
      </c>
      <c r="U20" s="235">
        <v>0.24199999999999999</v>
      </c>
      <c r="V20" s="235">
        <f>ROUND(E20*U20,2)</f>
        <v>0.24</v>
      </c>
      <c r="W20" s="235"/>
      <c r="X20" s="235" t="s">
        <v>97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98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46">
        <v>11</v>
      </c>
      <c r="B21" s="247" t="s">
        <v>123</v>
      </c>
      <c r="C21" s="263" t="s">
        <v>124</v>
      </c>
      <c r="D21" s="248" t="s">
        <v>95</v>
      </c>
      <c r="E21" s="249">
        <v>4</v>
      </c>
      <c r="F21" s="250"/>
      <c r="G21" s="251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21</v>
      </c>
      <c r="M21" s="235">
        <f>G21*(1+L21/100)</f>
        <v>0</v>
      </c>
      <c r="N21" s="235">
        <v>8.6099999999999996E-2</v>
      </c>
      <c r="O21" s="235">
        <f>ROUND(E21*N21,2)</f>
        <v>0.34</v>
      </c>
      <c r="P21" s="235">
        <v>0</v>
      </c>
      <c r="Q21" s="235">
        <f>ROUND(E21*P21,2)</f>
        <v>0</v>
      </c>
      <c r="R21" s="235"/>
      <c r="S21" s="235" t="s">
        <v>96</v>
      </c>
      <c r="T21" s="235" t="s">
        <v>96</v>
      </c>
      <c r="U21" s="235">
        <v>1.9970000000000001</v>
      </c>
      <c r="V21" s="235">
        <f>ROUND(E21*U21,2)</f>
        <v>7.99</v>
      </c>
      <c r="W21" s="235"/>
      <c r="X21" s="235" t="s">
        <v>97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98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32"/>
      <c r="B22" s="233"/>
      <c r="C22" s="264" t="s">
        <v>125</v>
      </c>
      <c r="D22" s="252"/>
      <c r="E22" s="252"/>
      <c r="F22" s="252"/>
      <c r="G22" s="252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15"/>
      <c r="Z22" s="215"/>
      <c r="AA22" s="215"/>
      <c r="AB22" s="215"/>
      <c r="AC22" s="215"/>
      <c r="AD22" s="215"/>
      <c r="AE22" s="215"/>
      <c r="AF22" s="215"/>
      <c r="AG22" s="215" t="s">
        <v>100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2"/>
      <c r="B23" s="233"/>
      <c r="C23" s="267" t="s">
        <v>126</v>
      </c>
      <c r="D23" s="259"/>
      <c r="E23" s="259"/>
      <c r="F23" s="259"/>
      <c r="G23" s="259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15"/>
      <c r="Z23" s="215"/>
      <c r="AA23" s="215"/>
      <c r="AB23" s="215"/>
      <c r="AC23" s="215"/>
      <c r="AD23" s="215"/>
      <c r="AE23" s="215"/>
      <c r="AF23" s="215"/>
      <c r="AG23" s="215" t="s">
        <v>100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32"/>
      <c r="B24" s="233"/>
      <c r="C24" s="267" t="s">
        <v>127</v>
      </c>
      <c r="D24" s="259"/>
      <c r="E24" s="259"/>
      <c r="F24" s="259"/>
      <c r="G24" s="259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15"/>
      <c r="Z24" s="215"/>
      <c r="AA24" s="215"/>
      <c r="AB24" s="215"/>
      <c r="AC24" s="215"/>
      <c r="AD24" s="215"/>
      <c r="AE24" s="215"/>
      <c r="AF24" s="215"/>
      <c r="AG24" s="215" t="s">
        <v>100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32"/>
      <c r="B25" s="233"/>
      <c r="C25" s="267" t="s">
        <v>128</v>
      </c>
      <c r="D25" s="259"/>
      <c r="E25" s="259"/>
      <c r="F25" s="259"/>
      <c r="G25" s="259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15"/>
      <c r="Z25" s="215"/>
      <c r="AA25" s="215"/>
      <c r="AB25" s="215"/>
      <c r="AC25" s="215"/>
      <c r="AD25" s="215"/>
      <c r="AE25" s="215"/>
      <c r="AF25" s="215"/>
      <c r="AG25" s="215" t="s">
        <v>100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2"/>
      <c r="B26" s="233"/>
      <c r="C26" s="267" t="s">
        <v>129</v>
      </c>
      <c r="D26" s="259"/>
      <c r="E26" s="259"/>
      <c r="F26" s="259"/>
      <c r="G26" s="259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15"/>
      <c r="Z26" s="215"/>
      <c r="AA26" s="215"/>
      <c r="AB26" s="215"/>
      <c r="AC26" s="215"/>
      <c r="AD26" s="215"/>
      <c r="AE26" s="215"/>
      <c r="AF26" s="215"/>
      <c r="AG26" s="215" t="s">
        <v>100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32"/>
      <c r="B27" s="233"/>
      <c r="C27" s="267" t="s">
        <v>130</v>
      </c>
      <c r="D27" s="259"/>
      <c r="E27" s="259"/>
      <c r="F27" s="259"/>
      <c r="G27" s="259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15"/>
      <c r="Z27" s="215"/>
      <c r="AA27" s="215"/>
      <c r="AB27" s="215"/>
      <c r="AC27" s="215"/>
      <c r="AD27" s="215"/>
      <c r="AE27" s="215"/>
      <c r="AF27" s="215"/>
      <c r="AG27" s="215" t="s">
        <v>100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32"/>
      <c r="B28" s="233"/>
      <c r="C28" s="267" t="s">
        <v>131</v>
      </c>
      <c r="D28" s="259"/>
      <c r="E28" s="259"/>
      <c r="F28" s="259"/>
      <c r="G28" s="259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15"/>
      <c r="Z28" s="215"/>
      <c r="AA28" s="215"/>
      <c r="AB28" s="215"/>
      <c r="AC28" s="215"/>
      <c r="AD28" s="215"/>
      <c r="AE28" s="215"/>
      <c r="AF28" s="215"/>
      <c r="AG28" s="215" t="s">
        <v>100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46">
        <v>12</v>
      </c>
      <c r="B29" s="247" t="s">
        <v>132</v>
      </c>
      <c r="C29" s="263" t="s">
        <v>133</v>
      </c>
      <c r="D29" s="248" t="s">
        <v>95</v>
      </c>
      <c r="E29" s="249">
        <v>1</v>
      </c>
      <c r="F29" s="250"/>
      <c r="G29" s="251">
        <f>ROUND(E29*F29,2)</f>
        <v>0</v>
      </c>
      <c r="H29" s="236"/>
      <c r="I29" s="235">
        <f>ROUND(E29*H29,2)</f>
        <v>0</v>
      </c>
      <c r="J29" s="236"/>
      <c r="K29" s="235">
        <f>ROUND(E29*J29,2)</f>
        <v>0</v>
      </c>
      <c r="L29" s="235">
        <v>21</v>
      </c>
      <c r="M29" s="235">
        <f>G29*(1+L29/100)</f>
        <v>0</v>
      </c>
      <c r="N29" s="235">
        <v>1.7930000000000001E-2</v>
      </c>
      <c r="O29" s="235">
        <f>ROUND(E29*N29,2)</f>
        <v>0.02</v>
      </c>
      <c r="P29" s="235">
        <v>0</v>
      </c>
      <c r="Q29" s="235">
        <f>ROUND(E29*P29,2)</f>
        <v>0</v>
      </c>
      <c r="R29" s="235"/>
      <c r="S29" s="235" t="s">
        <v>96</v>
      </c>
      <c r="T29" s="235" t="s">
        <v>96</v>
      </c>
      <c r="U29" s="235">
        <v>1.0169999999999999</v>
      </c>
      <c r="V29" s="235">
        <f>ROUND(E29*U29,2)</f>
        <v>1.02</v>
      </c>
      <c r="W29" s="235"/>
      <c r="X29" s="235" t="s">
        <v>97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98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32"/>
      <c r="B30" s="233"/>
      <c r="C30" s="264" t="s">
        <v>134</v>
      </c>
      <c r="D30" s="252"/>
      <c r="E30" s="252"/>
      <c r="F30" s="252"/>
      <c r="G30" s="252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15"/>
      <c r="Z30" s="215"/>
      <c r="AA30" s="215"/>
      <c r="AB30" s="215"/>
      <c r="AC30" s="215"/>
      <c r="AD30" s="215"/>
      <c r="AE30" s="215"/>
      <c r="AF30" s="215"/>
      <c r="AG30" s="215" t="s">
        <v>100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46">
        <v>13</v>
      </c>
      <c r="B31" s="247" t="s">
        <v>135</v>
      </c>
      <c r="C31" s="263" t="s">
        <v>136</v>
      </c>
      <c r="D31" s="248" t="s">
        <v>95</v>
      </c>
      <c r="E31" s="249">
        <v>55</v>
      </c>
      <c r="F31" s="250"/>
      <c r="G31" s="251">
        <f>ROUND(E31*F31,2)</f>
        <v>0</v>
      </c>
      <c r="H31" s="236"/>
      <c r="I31" s="235">
        <f>ROUND(E31*H31,2)</f>
        <v>0</v>
      </c>
      <c r="J31" s="236"/>
      <c r="K31" s="235">
        <f>ROUND(E31*J31,2)</f>
        <v>0</v>
      </c>
      <c r="L31" s="235">
        <v>21</v>
      </c>
      <c r="M31" s="235">
        <f>G31*(1+L31/100)</f>
        <v>0</v>
      </c>
      <c r="N31" s="235">
        <v>1.8380000000000001E-2</v>
      </c>
      <c r="O31" s="235">
        <f>ROUND(E31*N31,2)</f>
        <v>1.01</v>
      </c>
      <c r="P31" s="235">
        <v>0</v>
      </c>
      <c r="Q31" s="235">
        <f>ROUND(E31*P31,2)</f>
        <v>0</v>
      </c>
      <c r="R31" s="235"/>
      <c r="S31" s="235" t="s">
        <v>137</v>
      </c>
      <c r="T31" s="235" t="s">
        <v>138</v>
      </c>
      <c r="U31" s="235">
        <v>1.157</v>
      </c>
      <c r="V31" s="235">
        <f>ROUND(E31*U31,2)</f>
        <v>63.64</v>
      </c>
      <c r="W31" s="235"/>
      <c r="X31" s="235" t="s">
        <v>97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98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32"/>
      <c r="B32" s="233"/>
      <c r="C32" s="264" t="s">
        <v>134</v>
      </c>
      <c r="D32" s="252"/>
      <c r="E32" s="252"/>
      <c r="F32" s="252"/>
      <c r="G32" s="252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15"/>
      <c r="Z32" s="215"/>
      <c r="AA32" s="215"/>
      <c r="AB32" s="215"/>
      <c r="AC32" s="215"/>
      <c r="AD32" s="215"/>
      <c r="AE32" s="215"/>
      <c r="AF32" s="215"/>
      <c r="AG32" s="215" t="s">
        <v>100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46">
        <v>14</v>
      </c>
      <c r="B33" s="247" t="s">
        <v>139</v>
      </c>
      <c r="C33" s="263" t="s">
        <v>140</v>
      </c>
      <c r="D33" s="248" t="s">
        <v>95</v>
      </c>
      <c r="E33" s="249">
        <v>12</v>
      </c>
      <c r="F33" s="250"/>
      <c r="G33" s="251">
        <f>ROUND(E33*F33,2)</f>
        <v>0</v>
      </c>
      <c r="H33" s="236"/>
      <c r="I33" s="235">
        <f>ROUND(E33*H33,2)</f>
        <v>0</v>
      </c>
      <c r="J33" s="236"/>
      <c r="K33" s="235">
        <f>ROUND(E33*J33,2)</f>
        <v>0</v>
      </c>
      <c r="L33" s="235">
        <v>21</v>
      </c>
      <c r="M33" s="235">
        <f>G33*(1+L33/100)</f>
        <v>0</v>
      </c>
      <c r="N33" s="235">
        <v>1.8380000000000001E-2</v>
      </c>
      <c r="O33" s="235">
        <f>ROUND(E33*N33,2)</f>
        <v>0.22</v>
      </c>
      <c r="P33" s="235">
        <v>0</v>
      </c>
      <c r="Q33" s="235">
        <f>ROUND(E33*P33,2)</f>
        <v>0</v>
      </c>
      <c r="R33" s="235"/>
      <c r="S33" s="235" t="s">
        <v>96</v>
      </c>
      <c r="T33" s="235" t="s">
        <v>96</v>
      </c>
      <c r="U33" s="235">
        <v>1.157</v>
      </c>
      <c r="V33" s="235">
        <f>ROUND(E33*U33,2)</f>
        <v>13.88</v>
      </c>
      <c r="W33" s="235"/>
      <c r="X33" s="235" t="s">
        <v>97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98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32"/>
      <c r="B34" s="233"/>
      <c r="C34" s="264" t="s">
        <v>134</v>
      </c>
      <c r="D34" s="252"/>
      <c r="E34" s="252"/>
      <c r="F34" s="252"/>
      <c r="G34" s="252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15"/>
      <c r="Z34" s="215"/>
      <c r="AA34" s="215"/>
      <c r="AB34" s="215"/>
      <c r="AC34" s="215"/>
      <c r="AD34" s="215"/>
      <c r="AE34" s="215"/>
      <c r="AF34" s="215"/>
      <c r="AG34" s="215" t="s">
        <v>100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46">
        <v>15</v>
      </c>
      <c r="B35" s="247" t="s">
        <v>141</v>
      </c>
      <c r="C35" s="263" t="s">
        <v>142</v>
      </c>
      <c r="D35" s="248" t="s">
        <v>95</v>
      </c>
      <c r="E35" s="249">
        <v>15</v>
      </c>
      <c r="F35" s="250"/>
      <c r="G35" s="251">
        <f>ROUND(E35*F35,2)</f>
        <v>0</v>
      </c>
      <c r="H35" s="236"/>
      <c r="I35" s="235">
        <f>ROUND(E35*H35,2)</f>
        <v>0</v>
      </c>
      <c r="J35" s="236"/>
      <c r="K35" s="235">
        <f>ROUND(E35*J35,2)</f>
        <v>0</v>
      </c>
      <c r="L35" s="235">
        <v>21</v>
      </c>
      <c r="M35" s="235">
        <f>G35*(1+L35/100)</f>
        <v>0</v>
      </c>
      <c r="N35" s="235">
        <v>2.2700000000000001E-2</v>
      </c>
      <c r="O35" s="235">
        <f>ROUND(E35*N35,2)</f>
        <v>0.34</v>
      </c>
      <c r="P35" s="235">
        <v>0</v>
      </c>
      <c r="Q35" s="235">
        <f>ROUND(E35*P35,2)</f>
        <v>0</v>
      </c>
      <c r="R35" s="235"/>
      <c r="S35" s="235" t="s">
        <v>96</v>
      </c>
      <c r="T35" s="235" t="s">
        <v>138</v>
      </c>
      <c r="U35" s="235">
        <v>1.2370000000000001</v>
      </c>
      <c r="V35" s="235">
        <f>ROUND(E35*U35,2)</f>
        <v>18.559999999999999</v>
      </c>
      <c r="W35" s="235"/>
      <c r="X35" s="235" t="s">
        <v>97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98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32"/>
      <c r="B36" s="233"/>
      <c r="C36" s="264" t="s">
        <v>134</v>
      </c>
      <c r="D36" s="252"/>
      <c r="E36" s="252"/>
      <c r="F36" s="252"/>
      <c r="G36" s="252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15"/>
      <c r="Z36" s="215"/>
      <c r="AA36" s="215"/>
      <c r="AB36" s="215"/>
      <c r="AC36" s="215"/>
      <c r="AD36" s="215"/>
      <c r="AE36" s="215"/>
      <c r="AF36" s="215"/>
      <c r="AG36" s="215" t="s">
        <v>100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53">
        <v>16</v>
      </c>
      <c r="B37" s="254" t="s">
        <v>143</v>
      </c>
      <c r="C37" s="265" t="s">
        <v>144</v>
      </c>
      <c r="D37" s="255" t="s">
        <v>105</v>
      </c>
      <c r="E37" s="256">
        <v>2</v>
      </c>
      <c r="F37" s="257"/>
      <c r="G37" s="258">
        <f>ROUND(E37*F37,2)</f>
        <v>0</v>
      </c>
      <c r="H37" s="236"/>
      <c r="I37" s="235">
        <f>ROUND(E37*H37,2)</f>
        <v>0</v>
      </c>
      <c r="J37" s="236"/>
      <c r="K37" s="235">
        <f>ROUND(E37*J37,2)</f>
        <v>0</v>
      </c>
      <c r="L37" s="235">
        <v>21</v>
      </c>
      <c r="M37" s="235">
        <f>G37*(1+L37/100)</f>
        <v>0</v>
      </c>
      <c r="N37" s="235">
        <v>3.6119999999999999E-2</v>
      </c>
      <c r="O37" s="235">
        <f>ROUND(E37*N37,2)</f>
        <v>7.0000000000000007E-2</v>
      </c>
      <c r="P37" s="235">
        <v>0</v>
      </c>
      <c r="Q37" s="235">
        <f>ROUND(E37*P37,2)</f>
        <v>0</v>
      </c>
      <c r="R37" s="235"/>
      <c r="S37" s="235" t="s">
        <v>96</v>
      </c>
      <c r="T37" s="235" t="s">
        <v>96</v>
      </c>
      <c r="U37" s="235">
        <v>1.488</v>
      </c>
      <c r="V37" s="235">
        <f>ROUND(E37*U37,2)</f>
        <v>2.98</v>
      </c>
      <c r="W37" s="235"/>
      <c r="X37" s="235" t="s">
        <v>97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98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2.5" outlineLevel="1" x14ac:dyDescent="0.2">
      <c r="A38" s="253">
        <v>17</v>
      </c>
      <c r="B38" s="254" t="s">
        <v>145</v>
      </c>
      <c r="C38" s="265" t="s">
        <v>146</v>
      </c>
      <c r="D38" s="255" t="s">
        <v>105</v>
      </c>
      <c r="E38" s="256">
        <v>1</v>
      </c>
      <c r="F38" s="257"/>
      <c r="G38" s="258">
        <f>ROUND(E38*F38,2)</f>
        <v>0</v>
      </c>
      <c r="H38" s="236"/>
      <c r="I38" s="235">
        <f>ROUND(E38*H38,2)</f>
        <v>0</v>
      </c>
      <c r="J38" s="236"/>
      <c r="K38" s="235">
        <f>ROUND(E38*J38,2)</f>
        <v>0</v>
      </c>
      <c r="L38" s="235">
        <v>21</v>
      </c>
      <c r="M38" s="235">
        <f>G38*(1+L38/100)</f>
        <v>0</v>
      </c>
      <c r="N38" s="235">
        <v>8.2710000000000006E-2</v>
      </c>
      <c r="O38" s="235">
        <f>ROUND(E38*N38,2)</f>
        <v>0.08</v>
      </c>
      <c r="P38" s="235">
        <v>0</v>
      </c>
      <c r="Q38" s="235">
        <f>ROUND(E38*P38,2)</f>
        <v>0</v>
      </c>
      <c r="R38" s="235"/>
      <c r="S38" s="235" t="s">
        <v>96</v>
      </c>
      <c r="T38" s="235" t="s">
        <v>96</v>
      </c>
      <c r="U38" s="235">
        <v>3.1309999999999998</v>
      </c>
      <c r="V38" s="235">
        <f>ROUND(E38*U38,2)</f>
        <v>3.13</v>
      </c>
      <c r="W38" s="235"/>
      <c r="X38" s="235" t="s">
        <v>97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98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53">
        <v>18</v>
      </c>
      <c r="B39" s="254" t="s">
        <v>147</v>
      </c>
      <c r="C39" s="265" t="s">
        <v>148</v>
      </c>
      <c r="D39" s="255" t="s">
        <v>105</v>
      </c>
      <c r="E39" s="256">
        <v>1</v>
      </c>
      <c r="F39" s="257"/>
      <c r="G39" s="258">
        <f>ROUND(E39*F39,2)</f>
        <v>0</v>
      </c>
      <c r="H39" s="236"/>
      <c r="I39" s="235">
        <f>ROUND(E39*H39,2)</f>
        <v>0</v>
      </c>
      <c r="J39" s="236"/>
      <c r="K39" s="235">
        <f>ROUND(E39*J39,2)</f>
        <v>0</v>
      </c>
      <c r="L39" s="235">
        <v>21</v>
      </c>
      <c r="M39" s="235">
        <f>G39*(1+L39/100)</f>
        <v>0</v>
      </c>
      <c r="N39" s="235">
        <v>5.1999999999999995E-4</v>
      </c>
      <c r="O39" s="235">
        <f>ROUND(E39*N39,2)</f>
        <v>0</v>
      </c>
      <c r="P39" s="235">
        <v>0</v>
      </c>
      <c r="Q39" s="235">
        <f>ROUND(E39*P39,2)</f>
        <v>0</v>
      </c>
      <c r="R39" s="235"/>
      <c r="S39" s="235" t="s">
        <v>96</v>
      </c>
      <c r="T39" s="235" t="s">
        <v>96</v>
      </c>
      <c r="U39" s="235">
        <v>0.26900000000000002</v>
      </c>
      <c r="V39" s="235">
        <f>ROUND(E39*U39,2)</f>
        <v>0.27</v>
      </c>
      <c r="W39" s="235"/>
      <c r="X39" s="235" t="s">
        <v>97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98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 x14ac:dyDescent="0.2">
      <c r="A40" s="246">
        <v>19</v>
      </c>
      <c r="B40" s="247" t="s">
        <v>149</v>
      </c>
      <c r="C40" s="263" t="s">
        <v>150</v>
      </c>
      <c r="D40" s="248" t="s">
        <v>105</v>
      </c>
      <c r="E40" s="249">
        <v>1</v>
      </c>
      <c r="F40" s="250"/>
      <c r="G40" s="251">
        <f>ROUND(E40*F40,2)</f>
        <v>0</v>
      </c>
      <c r="H40" s="236"/>
      <c r="I40" s="235">
        <f>ROUND(E40*H40,2)</f>
        <v>0</v>
      </c>
      <c r="J40" s="236"/>
      <c r="K40" s="235">
        <f>ROUND(E40*J40,2)</f>
        <v>0</v>
      </c>
      <c r="L40" s="235">
        <v>21</v>
      </c>
      <c r="M40" s="235">
        <f>G40*(1+L40/100)</f>
        <v>0</v>
      </c>
      <c r="N40" s="235">
        <v>5.2310000000000002E-2</v>
      </c>
      <c r="O40" s="235">
        <f>ROUND(E40*N40,2)</f>
        <v>0.05</v>
      </c>
      <c r="P40" s="235">
        <v>0</v>
      </c>
      <c r="Q40" s="235">
        <f>ROUND(E40*P40,2)</f>
        <v>0</v>
      </c>
      <c r="R40" s="235"/>
      <c r="S40" s="235" t="s">
        <v>96</v>
      </c>
      <c r="T40" s="235" t="s">
        <v>96</v>
      </c>
      <c r="U40" s="235">
        <v>3.1309999999999998</v>
      </c>
      <c r="V40" s="235">
        <f>ROUND(E40*U40,2)</f>
        <v>3.13</v>
      </c>
      <c r="W40" s="235"/>
      <c r="X40" s="235" t="s">
        <v>97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98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2">
        <v>20</v>
      </c>
      <c r="B41" s="233" t="s">
        <v>151</v>
      </c>
      <c r="C41" s="268" t="s">
        <v>152</v>
      </c>
      <c r="D41" s="234" t="s">
        <v>0</v>
      </c>
      <c r="E41" s="260"/>
      <c r="F41" s="236"/>
      <c r="G41" s="235">
        <f>ROUND(E41*F41,2)</f>
        <v>0</v>
      </c>
      <c r="H41" s="236"/>
      <c r="I41" s="235">
        <f>ROUND(E41*H41,2)</f>
        <v>0</v>
      </c>
      <c r="J41" s="236"/>
      <c r="K41" s="235">
        <f>ROUND(E41*J41,2)</f>
        <v>0</v>
      </c>
      <c r="L41" s="235">
        <v>21</v>
      </c>
      <c r="M41" s="235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5"/>
      <c r="S41" s="235" t="s">
        <v>96</v>
      </c>
      <c r="T41" s="235" t="s">
        <v>96</v>
      </c>
      <c r="U41" s="235">
        <v>0</v>
      </c>
      <c r="V41" s="235">
        <f>ROUND(E41*U41,2)</f>
        <v>0</v>
      </c>
      <c r="W41" s="235"/>
      <c r="X41" s="235" t="s">
        <v>153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154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32">
        <v>21</v>
      </c>
      <c r="B42" s="233" t="s">
        <v>155</v>
      </c>
      <c r="C42" s="268" t="s">
        <v>156</v>
      </c>
      <c r="D42" s="234" t="s">
        <v>0</v>
      </c>
      <c r="E42" s="260"/>
      <c r="F42" s="236"/>
      <c r="G42" s="235">
        <f>ROUND(E42*F42,2)</f>
        <v>0</v>
      </c>
      <c r="H42" s="236"/>
      <c r="I42" s="235">
        <f>ROUND(E42*H42,2)</f>
        <v>0</v>
      </c>
      <c r="J42" s="236"/>
      <c r="K42" s="235">
        <f>ROUND(E42*J42,2)</f>
        <v>0</v>
      </c>
      <c r="L42" s="235">
        <v>21</v>
      </c>
      <c r="M42" s="235">
        <f>G42*(1+L42/100)</f>
        <v>0</v>
      </c>
      <c r="N42" s="235">
        <v>0</v>
      </c>
      <c r="O42" s="235">
        <f>ROUND(E42*N42,2)</f>
        <v>0</v>
      </c>
      <c r="P42" s="235">
        <v>0</v>
      </c>
      <c r="Q42" s="235">
        <f>ROUND(E42*P42,2)</f>
        <v>0</v>
      </c>
      <c r="R42" s="235"/>
      <c r="S42" s="235" t="s">
        <v>96</v>
      </c>
      <c r="T42" s="235" t="s">
        <v>96</v>
      </c>
      <c r="U42" s="235">
        <v>0</v>
      </c>
      <c r="V42" s="235">
        <f>ROUND(E42*U42,2)</f>
        <v>0</v>
      </c>
      <c r="W42" s="235"/>
      <c r="X42" s="235" t="s">
        <v>153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154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x14ac:dyDescent="0.2">
      <c r="A43" s="240" t="s">
        <v>91</v>
      </c>
      <c r="B43" s="241" t="s">
        <v>58</v>
      </c>
      <c r="C43" s="262" t="s">
        <v>59</v>
      </c>
      <c r="D43" s="242"/>
      <c r="E43" s="243"/>
      <c r="F43" s="244"/>
      <c r="G43" s="245">
        <f>SUMIF(AG44:AG49,"&lt;&gt;NOR",G44:G49)</f>
        <v>0</v>
      </c>
      <c r="H43" s="239"/>
      <c r="I43" s="239">
        <f>SUM(I44:I49)</f>
        <v>0</v>
      </c>
      <c r="J43" s="239"/>
      <c r="K43" s="239">
        <f>SUM(K44:K49)</f>
        <v>0</v>
      </c>
      <c r="L43" s="239"/>
      <c r="M43" s="239">
        <f>SUM(M44:M49)</f>
        <v>0</v>
      </c>
      <c r="N43" s="239"/>
      <c r="O43" s="239">
        <f>SUM(O44:O49)</f>
        <v>0.13</v>
      </c>
      <c r="P43" s="239"/>
      <c r="Q43" s="239">
        <f>SUM(Q44:Q49)</f>
        <v>0.14000000000000001</v>
      </c>
      <c r="R43" s="239"/>
      <c r="S43" s="239"/>
      <c r="T43" s="239"/>
      <c r="U43" s="239"/>
      <c r="V43" s="239">
        <f>SUM(V44:V49)</f>
        <v>4.63</v>
      </c>
      <c r="W43" s="239"/>
      <c r="X43" s="239"/>
      <c r="AG43" t="s">
        <v>92</v>
      </c>
    </row>
    <row r="44" spans="1:60" outlineLevel="1" x14ac:dyDescent="0.2">
      <c r="A44" s="253">
        <v>22</v>
      </c>
      <c r="B44" s="254" t="s">
        <v>157</v>
      </c>
      <c r="C44" s="265" t="s">
        <v>158</v>
      </c>
      <c r="D44" s="255" t="s">
        <v>95</v>
      </c>
      <c r="E44" s="256">
        <v>1.5</v>
      </c>
      <c r="F44" s="257"/>
      <c r="G44" s="258">
        <f>ROUND(E44*F44,2)</f>
        <v>0</v>
      </c>
      <c r="H44" s="236"/>
      <c r="I44" s="235">
        <f>ROUND(E44*H44,2)</f>
        <v>0</v>
      </c>
      <c r="J44" s="236"/>
      <c r="K44" s="235">
        <f>ROUND(E44*J44,2)</f>
        <v>0</v>
      </c>
      <c r="L44" s="235">
        <v>21</v>
      </c>
      <c r="M44" s="235">
        <f>G44*(1+L44/100)</f>
        <v>0</v>
      </c>
      <c r="N44" s="235">
        <v>0</v>
      </c>
      <c r="O44" s="235">
        <f>ROUND(E44*N44,2)</f>
        <v>0</v>
      </c>
      <c r="P44" s="235">
        <v>9.3579999999999997E-2</v>
      </c>
      <c r="Q44" s="235">
        <f>ROUND(E44*P44,2)</f>
        <v>0.14000000000000001</v>
      </c>
      <c r="R44" s="235"/>
      <c r="S44" s="235" t="s">
        <v>96</v>
      </c>
      <c r="T44" s="235" t="s">
        <v>96</v>
      </c>
      <c r="U44" s="235">
        <v>0.35</v>
      </c>
      <c r="V44" s="235">
        <f>ROUND(E44*U44,2)</f>
        <v>0.53</v>
      </c>
      <c r="W44" s="235"/>
      <c r="X44" s="235" t="s">
        <v>97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98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46">
        <v>23</v>
      </c>
      <c r="B45" s="247" t="s">
        <v>159</v>
      </c>
      <c r="C45" s="263" t="s">
        <v>160</v>
      </c>
      <c r="D45" s="248" t="s">
        <v>105</v>
      </c>
      <c r="E45" s="249">
        <v>1</v>
      </c>
      <c r="F45" s="250"/>
      <c r="G45" s="251">
        <f>ROUND(E45*F45,2)</f>
        <v>0</v>
      </c>
      <c r="H45" s="236"/>
      <c r="I45" s="235">
        <f>ROUND(E45*H45,2)</f>
        <v>0</v>
      </c>
      <c r="J45" s="236"/>
      <c r="K45" s="235">
        <f>ROUND(E45*J45,2)</f>
        <v>0</v>
      </c>
      <c r="L45" s="235">
        <v>21</v>
      </c>
      <c r="M45" s="235">
        <f>G45*(1+L45/100)</f>
        <v>0</v>
      </c>
      <c r="N45" s="235">
        <v>0.11171</v>
      </c>
      <c r="O45" s="235">
        <f>ROUND(E45*N45,2)</f>
        <v>0.11</v>
      </c>
      <c r="P45" s="235">
        <v>0</v>
      </c>
      <c r="Q45" s="235">
        <f>ROUND(E45*P45,2)</f>
        <v>0</v>
      </c>
      <c r="R45" s="235"/>
      <c r="S45" s="235" t="s">
        <v>96</v>
      </c>
      <c r="T45" s="235" t="s">
        <v>138</v>
      </c>
      <c r="U45" s="235">
        <v>3.9220000000000002</v>
      </c>
      <c r="V45" s="235">
        <f>ROUND(E45*U45,2)</f>
        <v>3.92</v>
      </c>
      <c r="W45" s="235"/>
      <c r="X45" s="235" t="s">
        <v>97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98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32"/>
      <c r="B46" s="233"/>
      <c r="C46" s="264" t="s">
        <v>161</v>
      </c>
      <c r="D46" s="252"/>
      <c r="E46" s="252"/>
      <c r="F46" s="252"/>
      <c r="G46" s="252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15"/>
      <c r="Z46" s="215"/>
      <c r="AA46" s="215"/>
      <c r="AB46" s="215"/>
      <c r="AC46" s="215"/>
      <c r="AD46" s="215"/>
      <c r="AE46" s="215"/>
      <c r="AF46" s="215"/>
      <c r="AG46" s="215" t="s">
        <v>100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1" x14ac:dyDescent="0.2">
      <c r="A47" s="246">
        <v>24</v>
      </c>
      <c r="B47" s="247" t="s">
        <v>162</v>
      </c>
      <c r="C47" s="263" t="s">
        <v>163</v>
      </c>
      <c r="D47" s="248" t="s">
        <v>105</v>
      </c>
      <c r="E47" s="249">
        <v>1</v>
      </c>
      <c r="F47" s="250"/>
      <c r="G47" s="251">
        <f>ROUND(E47*F47,2)</f>
        <v>0</v>
      </c>
      <c r="H47" s="236"/>
      <c r="I47" s="235">
        <f>ROUND(E47*H47,2)</f>
        <v>0</v>
      </c>
      <c r="J47" s="236"/>
      <c r="K47" s="235">
        <f>ROUND(E47*J47,2)</f>
        <v>0</v>
      </c>
      <c r="L47" s="235">
        <v>21</v>
      </c>
      <c r="M47" s="235">
        <f>G47*(1+L47/100)</f>
        <v>0</v>
      </c>
      <c r="N47" s="235">
        <v>1.9769999999999999E-2</v>
      </c>
      <c r="O47" s="235">
        <f>ROUND(E47*N47,2)</f>
        <v>0.02</v>
      </c>
      <c r="P47" s="235">
        <v>0</v>
      </c>
      <c r="Q47" s="235">
        <f>ROUND(E47*P47,2)</f>
        <v>0</v>
      </c>
      <c r="R47" s="235"/>
      <c r="S47" s="235" t="s">
        <v>96</v>
      </c>
      <c r="T47" s="235" t="s">
        <v>138</v>
      </c>
      <c r="U47" s="235">
        <v>0.17699999999999999</v>
      </c>
      <c r="V47" s="235">
        <f>ROUND(E47*U47,2)</f>
        <v>0.18</v>
      </c>
      <c r="W47" s="235"/>
      <c r="X47" s="235" t="s">
        <v>97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98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32">
        <v>25</v>
      </c>
      <c r="B48" s="233" t="s">
        <v>164</v>
      </c>
      <c r="C48" s="268" t="s">
        <v>165</v>
      </c>
      <c r="D48" s="234" t="s">
        <v>0</v>
      </c>
      <c r="E48" s="260"/>
      <c r="F48" s="236"/>
      <c r="G48" s="235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21</v>
      </c>
      <c r="M48" s="235">
        <f>G48*(1+L48/100)</f>
        <v>0</v>
      </c>
      <c r="N48" s="235">
        <v>0</v>
      </c>
      <c r="O48" s="235">
        <f>ROUND(E48*N48,2)</f>
        <v>0</v>
      </c>
      <c r="P48" s="235">
        <v>0</v>
      </c>
      <c r="Q48" s="235">
        <f>ROUND(E48*P48,2)</f>
        <v>0</v>
      </c>
      <c r="R48" s="235"/>
      <c r="S48" s="235" t="s">
        <v>96</v>
      </c>
      <c r="T48" s="235" t="s">
        <v>96</v>
      </c>
      <c r="U48" s="235">
        <v>0</v>
      </c>
      <c r="V48" s="235">
        <f>ROUND(E48*U48,2)</f>
        <v>0</v>
      </c>
      <c r="W48" s="235"/>
      <c r="X48" s="235" t="s">
        <v>153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154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32">
        <v>26</v>
      </c>
      <c r="B49" s="233" t="s">
        <v>166</v>
      </c>
      <c r="C49" s="268" t="s">
        <v>167</v>
      </c>
      <c r="D49" s="234" t="s">
        <v>0</v>
      </c>
      <c r="E49" s="260"/>
      <c r="F49" s="236"/>
      <c r="G49" s="235">
        <f>ROUND(E49*F49,2)</f>
        <v>0</v>
      </c>
      <c r="H49" s="236"/>
      <c r="I49" s="235">
        <f>ROUND(E49*H49,2)</f>
        <v>0</v>
      </c>
      <c r="J49" s="236"/>
      <c r="K49" s="235">
        <f>ROUND(E49*J49,2)</f>
        <v>0</v>
      </c>
      <c r="L49" s="235">
        <v>21</v>
      </c>
      <c r="M49" s="235">
        <f>G49*(1+L49/100)</f>
        <v>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5"/>
      <c r="S49" s="235" t="s">
        <v>96</v>
      </c>
      <c r="T49" s="235" t="s">
        <v>96</v>
      </c>
      <c r="U49" s="235">
        <v>0</v>
      </c>
      <c r="V49" s="235">
        <f>ROUND(E49*U49,2)</f>
        <v>0</v>
      </c>
      <c r="W49" s="235"/>
      <c r="X49" s="235" t="s">
        <v>153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154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x14ac:dyDescent="0.2">
      <c r="A50" s="240" t="s">
        <v>91</v>
      </c>
      <c r="B50" s="241" t="s">
        <v>60</v>
      </c>
      <c r="C50" s="262" t="s">
        <v>61</v>
      </c>
      <c r="D50" s="242"/>
      <c r="E50" s="243"/>
      <c r="F50" s="244"/>
      <c r="G50" s="245">
        <f>SUMIF(AG51:AG52,"&lt;&gt;NOR",G51:G52)</f>
        <v>0</v>
      </c>
      <c r="H50" s="239"/>
      <c r="I50" s="239">
        <f>SUM(I51:I52)</f>
        <v>0</v>
      </c>
      <c r="J50" s="239"/>
      <c r="K50" s="239">
        <f>SUM(K51:K52)</f>
        <v>0</v>
      </c>
      <c r="L50" s="239"/>
      <c r="M50" s="239">
        <f>SUM(M51:M52)</f>
        <v>0</v>
      </c>
      <c r="N50" s="239"/>
      <c r="O50" s="239">
        <f>SUM(O51:O52)</f>
        <v>0</v>
      </c>
      <c r="P50" s="239"/>
      <c r="Q50" s="239">
        <f>SUM(Q51:Q52)</f>
        <v>0</v>
      </c>
      <c r="R50" s="239"/>
      <c r="S50" s="239"/>
      <c r="T50" s="239"/>
      <c r="U50" s="239"/>
      <c r="V50" s="239">
        <f>SUM(V51:V52)</f>
        <v>2.52</v>
      </c>
      <c r="W50" s="239"/>
      <c r="X50" s="239"/>
      <c r="AG50" t="s">
        <v>92</v>
      </c>
    </row>
    <row r="51" spans="1:60" outlineLevel="1" x14ac:dyDescent="0.2">
      <c r="A51" s="246">
        <v>27</v>
      </c>
      <c r="B51" s="247" t="s">
        <v>168</v>
      </c>
      <c r="C51" s="263" t="s">
        <v>169</v>
      </c>
      <c r="D51" s="248" t="s">
        <v>95</v>
      </c>
      <c r="E51" s="249">
        <v>30</v>
      </c>
      <c r="F51" s="250"/>
      <c r="G51" s="251">
        <f>ROUND(E51*F51,2)</f>
        <v>0</v>
      </c>
      <c r="H51" s="236"/>
      <c r="I51" s="235">
        <f>ROUND(E51*H51,2)</f>
        <v>0</v>
      </c>
      <c r="J51" s="236"/>
      <c r="K51" s="235">
        <f>ROUND(E51*J51,2)</f>
        <v>0</v>
      </c>
      <c r="L51" s="235">
        <v>21</v>
      </c>
      <c r="M51" s="235">
        <f>G51*(1+L51/100)</f>
        <v>0</v>
      </c>
      <c r="N51" s="235">
        <v>0</v>
      </c>
      <c r="O51" s="235">
        <f>ROUND(E51*N51,2)</f>
        <v>0</v>
      </c>
      <c r="P51" s="235">
        <v>0</v>
      </c>
      <c r="Q51" s="235">
        <f>ROUND(E51*P51,2)</f>
        <v>0</v>
      </c>
      <c r="R51" s="235"/>
      <c r="S51" s="235" t="s">
        <v>96</v>
      </c>
      <c r="T51" s="235" t="s">
        <v>96</v>
      </c>
      <c r="U51" s="235">
        <v>8.4000000000000005E-2</v>
      </c>
      <c r="V51" s="235">
        <f>ROUND(E51*U51,2)</f>
        <v>2.52</v>
      </c>
      <c r="W51" s="235"/>
      <c r="X51" s="235" t="s">
        <v>97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98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32"/>
      <c r="B52" s="233"/>
      <c r="C52" s="264" t="s">
        <v>170</v>
      </c>
      <c r="D52" s="252"/>
      <c r="E52" s="252"/>
      <c r="F52" s="252"/>
      <c r="G52" s="252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15"/>
      <c r="Z52" s="215"/>
      <c r="AA52" s="215"/>
      <c r="AB52" s="215"/>
      <c r="AC52" s="215"/>
      <c r="AD52" s="215"/>
      <c r="AE52" s="215"/>
      <c r="AF52" s="215"/>
      <c r="AG52" s="215" t="s">
        <v>100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">
      <c r="A53" s="240" t="s">
        <v>91</v>
      </c>
      <c r="B53" s="241" t="s">
        <v>62</v>
      </c>
      <c r="C53" s="262" t="s">
        <v>63</v>
      </c>
      <c r="D53" s="242"/>
      <c r="E53" s="243"/>
      <c r="F53" s="244"/>
      <c r="G53" s="245">
        <f>SUMIF(AG54:AG55,"&lt;&gt;NOR",G54:G55)</f>
        <v>0</v>
      </c>
      <c r="H53" s="239"/>
      <c r="I53" s="239">
        <f>SUM(I54:I55)</f>
        <v>0</v>
      </c>
      <c r="J53" s="239"/>
      <c r="K53" s="239">
        <f>SUM(K54:K55)</f>
        <v>0</v>
      </c>
      <c r="L53" s="239"/>
      <c r="M53" s="239">
        <f>SUM(M54:M55)</f>
        <v>0</v>
      </c>
      <c r="N53" s="239"/>
      <c r="O53" s="239">
        <f>SUM(O54:O55)</f>
        <v>0.01</v>
      </c>
      <c r="P53" s="239"/>
      <c r="Q53" s="239">
        <f>SUM(Q54:Q55)</f>
        <v>0.08</v>
      </c>
      <c r="R53" s="239"/>
      <c r="S53" s="239"/>
      <c r="T53" s="239"/>
      <c r="U53" s="239"/>
      <c r="V53" s="239">
        <f>SUM(V54:V55)</f>
        <v>17.36</v>
      </c>
      <c r="W53" s="239"/>
      <c r="X53" s="239"/>
      <c r="AG53" t="s">
        <v>92</v>
      </c>
    </row>
    <row r="54" spans="1:60" ht="22.5" outlineLevel="1" x14ac:dyDescent="0.2">
      <c r="A54" s="253">
        <v>28</v>
      </c>
      <c r="B54" s="254" t="s">
        <v>171</v>
      </c>
      <c r="C54" s="265" t="s">
        <v>172</v>
      </c>
      <c r="D54" s="255" t="s">
        <v>173</v>
      </c>
      <c r="E54" s="256">
        <v>75</v>
      </c>
      <c r="F54" s="257"/>
      <c r="G54" s="258">
        <f>ROUND(E54*F54,2)</f>
        <v>0</v>
      </c>
      <c r="H54" s="236"/>
      <c r="I54" s="235">
        <f>ROUND(E54*H54,2)</f>
        <v>0</v>
      </c>
      <c r="J54" s="236"/>
      <c r="K54" s="235">
        <f>ROUND(E54*J54,2)</f>
        <v>0</v>
      </c>
      <c r="L54" s="235">
        <v>21</v>
      </c>
      <c r="M54" s="235">
        <f>G54*(1+L54/100)</f>
        <v>0</v>
      </c>
      <c r="N54" s="235">
        <v>5.0000000000000002E-5</v>
      </c>
      <c r="O54" s="235">
        <f>ROUND(E54*N54,2)</f>
        <v>0</v>
      </c>
      <c r="P54" s="235">
        <v>1E-3</v>
      </c>
      <c r="Q54" s="235">
        <f>ROUND(E54*P54,2)</f>
        <v>0.08</v>
      </c>
      <c r="R54" s="235"/>
      <c r="S54" s="235" t="s">
        <v>96</v>
      </c>
      <c r="T54" s="235" t="s">
        <v>96</v>
      </c>
      <c r="U54" s="235">
        <v>9.7000000000000003E-2</v>
      </c>
      <c r="V54" s="235">
        <f>ROUND(E54*U54,2)</f>
        <v>7.28</v>
      </c>
      <c r="W54" s="235"/>
      <c r="X54" s="235" t="s">
        <v>97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98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53">
        <v>29</v>
      </c>
      <c r="B55" s="254" t="s">
        <v>174</v>
      </c>
      <c r="C55" s="265" t="s">
        <v>175</v>
      </c>
      <c r="D55" s="255" t="s">
        <v>173</v>
      </c>
      <c r="E55" s="256">
        <v>120</v>
      </c>
      <c r="F55" s="257"/>
      <c r="G55" s="258">
        <f>ROUND(E55*F55,2)</f>
        <v>0</v>
      </c>
      <c r="H55" s="236"/>
      <c r="I55" s="235">
        <f>ROUND(E55*H55,2)</f>
        <v>0</v>
      </c>
      <c r="J55" s="236"/>
      <c r="K55" s="235">
        <f>ROUND(E55*J55,2)</f>
        <v>0</v>
      </c>
      <c r="L55" s="235">
        <v>21</v>
      </c>
      <c r="M55" s="235">
        <f>G55*(1+L55/100)</f>
        <v>0</v>
      </c>
      <c r="N55" s="235">
        <v>5.0000000000000002E-5</v>
      </c>
      <c r="O55" s="235">
        <f>ROUND(E55*N55,2)</f>
        <v>0.01</v>
      </c>
      <c r="P55" s="235">
        <v>0</v>
      </c>
      <c r="Q55" s="235">
        <f>ROUND(E55*P55,2)</f>
        <v>0</v>
      </c>
      <c r="R55" s="235"/>
      <c r="S55" s="235" t="s">
        <v>96</v>
      </c>
      <c r="T55" s="235" t="s">
        <v>96</v>
      </c>
      <c r="U55" s="235">
        <v>8.4000000000000005E-2</v>
      </c>
      <c r="V55" s="235">
        <f>ROUND(E55*U55,2)</f>
        <v>10.08</v>
      </c>
      <c r="W55" s="235"/>
      <c r="X55" s="235" t="s">
        <v>97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98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x14ac:dyDescent="0.2">
      <c r="A56" s="240" t="s">
        <v>91</v>
      </c>
      <c r="B56" s="241" t="s">
        <v>64</v>
      </c>
      <c r="C56" s="262" t="s">
        <v>30</v>
      </c>
      <c r="D56" s="242"/>
      <c r="E56" s="243"/>
      <c r="F56" s="244"/>
      <c r="G56" s="245">
        <f>SUMIF(AG57:AG61,"&lt;&gt;NOR",G57:G61)</f>
        <v>0</v>
      </c>
      <c r="H56" s="239"/>
      <c r="I56" s="239">
        <f>SUM(I57:I61)</f>
        <v>0</v>
      </c>
      <c r="J56" s="239"/>
      <c r="K56" s="239">
        <f>SUM(K57:K61)</f>
        <v>0</v>
      </c>
      <c r="L56" s="239"/>
      <c r="M56" s="239">
        <f>SUM(M57:M61)</f>
        <v>0</v>
      </c>
      <c r="N56" s="239"/>
      <c r="O56" s="239">
        <f>SUM(O57:O61)</f>
        <v>0</v>
      </c>
      <c r="P56" s="239"/>
      <c r="Q56" s="239">
        <f>SUM(Q57:Q61)</f>
        <v>0</v>
      </c>
      <c r="R56" s="239"/>
      <c r="S56" s="239"/>
      <c r="T56" s="239"/>
      <c r="U56" s="239"/>
      <c r="V56" s="239">
        <f>SUM(V57:V61)</f>
        <v>0</v>
      </c>
      <c r="W56" s="239"/>
      <c r="X56" s="239"/>
      <c r="AG56" t="s">
        <v>92</v>
      </c>
    </row>
    <row r="57" spans="1:60" outlineLevel="1" x14ac:dyDescent="0.2">
      <c r="A57" s="253">
        <v>30</v>
      </c>
      <c r="B57" s="254" t="s">
        <v>176</v>
      </c>
      <c r="C57" s="265" t="s">
        <v>177</v>
      </c>
      <c r="D57" s="255" t="s">
        <v>178</v>
      </c>
      <c r="E57" s="256">
        <v>1</v>
      </c>
      <c r="F57" s="257"/>
      <c r="G57" s="258">
        <f>ROUND(E57*F57,2)</f>
        <v>0</v>
      </c>
      <c r="H57" s="236"/>
      <c r="I57" s="235">
        <f>ROUND(E57*H57,2)</f>
        <v>0</v>
      </c>
      <c r="J57" s="236"/>
      <c r="K57" s="235">
        <f>ROUND(E57*J57,2)</f>
        <v>0</v>
      </c>
      <c r="L57" s="235">
        <v>21</v>
      </c>
      <c r="M57" s="235">
        <f>G57*(1+L57/100)</f>
        <v>0</v>
      </c>
      <c r="N57" s="235">
        <v>0</v>
      </c>
      <c r="O57" s="235">
        <f>ROUND(E57*N57,2)</f>
        <v>0</v>
      </c>
      <c r="P57" s="235">
        <v>0</v>
      </c>
      <c r="Q57" s="235">
        <f>ROUND(E57*P57,2)</f>
        <v>0</v>
      </c>
      <c r="R57" s="235"/>
      <c r="S57" s="235" t="s">
        <v>137</v>
      </c>
      <c r="T57" s="235" t="s">
        <v>138</v>
      </c>
      <c r="U57" s="235">
        <v>0</v>
      </c>
      <c r="V57" s="235">
        <f>ROUND(E57*U57,2)</f>
        <v>0</v>
      </c>
      <c r="W57" s="235"/>
      <c r="X57" s="235" t="s">
        <v>97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98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53">
        <v>31</v>
      </c>
      <c r="B58" s="254" t="s">
        <v>179</v>
      </c>
      <c r="C58" s="265" t="s">
        <v>180</v>
      </c>
      <c r="D58" s="255" t="s">
        <v>178</v>
      </c>
      <c r="E58" s="256">
        <v>1</v>
      </c>
      <c r="F58" s="257"/>
      <c r="G58" s="258">
        <f>ROUND(E58*F58,2)</f>
        <v>0</v>
      </c>
      <c r="H58" s="236"/>
      <c r="I58" s="235">
        <f>ROUND(E58*H58,2)</f>
        <v>0</v>
      </c>
      <c r="J58" s="236"/>
      <c r="K58" s="235">
        <f>ROUND(E58*J58,2)</f>
        <v>0</v>
      </c>
      <c r="L58" s="235">
        <v>21</v>
      </c>
      <c r="M58" s="235">
        <f>G58*(1+L58/100)</f>
        <v>0</v>
      </c>
      <c r="N58" s="235">
        <v>0</v>
      </c>
      <c r="O58" s="235">
        <f>ROUND(E58*N58,2)</f>
        <v>0</v>
      </c>
      <c r="P58" s="235">
        <v>0</v>
      </c>
      <c r="Q58" s="235">
        <f>ROUND(E58*P58,2)</f>
        <v>0</v>
      </c>
      <c r="R58" s="235"/>
      <c r="S58" s="235" t="s">
        <v>137</v>
      </c>
      <c r="T58" s="235" t="s">
        <v>138</v>
      </c>
      <c r="U58" s="235">
        <v>0</v>
      </c>
      <c r="V58" s="235">
        <f>ROUND(E58*U58,2)</f>
        <v>0</v>
      </c>
      <c r="W58" s="235"/>
      <c r="X58" s="235" t="s">
        <v>97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98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53">
        <v>32</v>
      </c>
      <c r="B59" s="254" t="s">
        <v>181</v>
      </c>
      <c r="C59" s="265" t="s">
        <v>182</v>
      </c>
      <c r="D59" s="255" t="s">
        <v>178</v>
      </c>
      <c r="E59" s="256">
        <v>1</v>
      </c>
      <c r="F59" s="257"/>
      <c r="G59" s="258">
        <f>ROUND(E59*F59,2)</f>
        <v>0</v>
      </c>
      <c r="H59" s="236"/>
      <c r="I59" s="235">
        <f>ROUND(E59*H59,2)</f>
        <v>0</v>
      </c>
      <c r="J59" s="236"/>
      <c r="K59" s="235">
        <f>ROUND(E59*J59,2)</f>
        <v>0</v>
      </c>
      <c r="L59" s="235">
        <v>21</v>
      </c>
      <c r="M59" s="235">
        <f>G59*(1+L59/100)</f>
        <v>0</v>
      </c>
      <c r="N59" s="235">
        <v>0</v>
      </c>
      <c r="O59" s="235">
        <f>ROUND(E59*N59,2)</f>
        <v>0</v>
      </c>
      <c r="P59" s="235">
        <v>0</v>
      </c>
      <c r="Q59" s="235">
        <f>ROUND(E59*P59,2)</f>
        <v>0</v>
      </c>
      <c r="R59" s="235"/>
      <c r="S59" s="235" t="s">
        <v>137</v>
      </c>
      <c r="T59" s="235" t="s">
        <v>138</v>
      </c>
      <c r="U59" s="235">
        <v>0</v>
      </c>
      <c r="V59" s="235">
        <f>ROUND(E59*U59,2)</f>
        <v>0</v>
      </c>
      <c r="W59" s="235"/>
      <c r="X59" s="235" t="s">
        <v>97</v>
      </c>
      <c r="Y59" s="215"/>
      <c r="Z59" s="215"/>
      <c r="AA59" s="215"/>
      <c r="AB59" s="215"/>
      <c r="AC59" s="215"/>
      <c r="AD59" s="215"/>
      <c r="AE59" s="215"/>
      <c r="AF59" s="215"/>
      <c r="AG59" s="215" t="s">
        <v>98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53">
        <v>33</v>
      </c>
      <c r="B60" s="254" t="s">
        <v>183</v>
      </c>
      <c r="C60" s="265" t="s">
        <v>184</v>
      </c>
      <c r="D60" s="255" t="s">
        <v>178</v>
      </c>
      <c r="E60" s="256">
        <v>1</v>
      </c>
      <c r="F60" s="257"/>
      <c r="G60" s="258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21</v>
      </c>
      <c r="M60" s="235">
        <f>G60*(1+L60/100)</f>
        <v>0</v>
      </c>
      <c r="N60" s="235">
        <v>0</v>
      </c>
      <c r="O60" s="235">
        <f>ROUND(E60*N60,2)</f>
        <v>0</v>
      </c>
      <c r="P60" s="235">
        <v>0</v>
      </c>
      <c r="Q60" s="235">
        <f>ROUND(E60*P60,2)</f>
        <v>0</v>
      </c>
      <c r="R60" s="235"/>
      <c r="S60" s="235" t="s">
        <v>137</v>
      </c>
      <c r="T60" s="235" t="s">
        <v>138</v>
      </c>
      <c r="U60" s="235">
        <v>0</v>
      </c>
      <c r="V60" s="235">
        <f>ROUND(E60*U60,2)</f>
        <v>0</v>
      </c>
      <c r="W60" s="235"/>
      <c r="X60" s="235" t="s">
        <v>97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98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46">
        <v>34</v>
      </c>
      <c r="B61" s="247" t="s">
        <v>185</v>
      </c>
      <c r="C61" s="263" t="s">
        <v>186</v>
      </c>
      <c r="D61" s="248" t="s">
        <v>178</v>
      </c>
      <c r="E61" s="249">
        <v>1</v>
      </c>
      <c r="F61" s="250"/>
      <c r="G61" s="251">
        <f>ROUND(E61*F61,2)</f>
        <v>0</v>
      </c>
      <c r="H61" s="236"/>
      <c r="I61" s="235">
        <f>ROUND(E61*H61,2)</f>
        <v>0</v>
      </c>
      <c r="J61" s="236"/>
      <c r="K61" s="235">
        <f>ROUND(E61*J61,2)</f>
        <v>0</v>
      </c>
      <c r="L61" s="235">
        <v>21</v>
      </c>
      <c r="M61" s="235">
        <f>G61*(1+L61/100)</f>
        <v>0</v>
      </c>
      <c r="N61" s="235">
        <v>0</v>
      </c>
      <c r="O61" s="235">
        <f>ROUND(E61*N61,2)</f>
        <v>0</v>
      </c>
      <c r="P61" s="235">
        <v>0</v>
      </c>
      <c r="Q61" s="235">
        <f>ROUND(E61*P61,2)</f>
        <v>0</v>
      </c>
      <c r="R61" s="235"/>
      <c r="S61" s="235" t="s">
        <v>137</v>
      </c>
      <c r="T61" s="235" t="s">
        <v>138</v>
      </c>
      <c r="U61" s="235">
        <v>0</v>
      </c>
      <c r="V61" s="235">
        <f>ROUND(E61*U61,2)</f>
        <v>0</v>
      </c>
      <c r="W61" s="235"/>
      <c r="X61" s="235" t="s">
        <v>97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98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x14ac:dyDescent="0.2">
      <c r="A62" s="3"/>
      <c r="B62" s="4"/>
      <c r="C62" s="269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E62">
        <v>15</v>
      </c>
      <c r="AF62">
        <v>21</v>
      </c>
      <c r="AG62" t="s">
        <v>78</v>
      </c>
    </row>
    <row r="63" spans="1:60" x14ac:dyDescent="0.2">
      <c r="A63" s="218"/>
      <c r="B63" s="219" t="s">
        <v>31</v>
      </c>
      <c r="C63" s="270"/>
      <c r="D63" s="220"/>
      <c r="E63" s="221"/>
      <c r="F63" s="221"/>
      <c r="G63" s="261">
        <f>G8+G43+G50+G53+G56</f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f>SUMIF(L7:L61,AE62,G7:G61)</f>
        <v>0</v>
      </c>
      <c r="AF63">
        <f>SUMIF(L7:L61,AF62,G7:G61)</f>
        <v>0</v>
      </c>
      <c r="AG63" t="s">
        <v>187</v>
      </c>
    </row>
    <row r="64" spans="1:60" x14ac:dyDescent="0.2">
      <c r="A64" s="3"/>
      <c r="B64" s="4"/>
      <c r="C64" s="269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3"/>
      <c r="B65" s="4"/>
      <c r="C65" s="269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222" t="s">
        <v>188</v>
      </c>
      <c r="B66" s="222"/>
      <c r="C66" s="271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223"/>
      <c r="B67" s="224"/>
      <c r="C67" s="272"/>
      <c r="D67" s="224"/>
      <c r="E67" s="224"/>
      <c r="F67" s="224"/>
      <c r="G67" s="225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G67" t="s">
        <v>189</v>
      </c>
    </row>
    <row r="68" spans="1:33" x14ac:dyDescent="0.2">
      <c r="A68" s="226"/>
      <c r="B68" s="227"/>
      <c r="C68" s="273"/>
      <c r="D68" s="227"/>
      <c r="E68" s="227"/>
      <c r="F68" s="227"/>
      <c r="G68" s="228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26"/>
      <c r="B69" s="227"/>
      <c r="C69" s="273"/>
      <c r="D69" s="227"/>
      <c r="E69" s="227"/>
      <c r="F69" s="227"/>
      <c r="G69" s="228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26"/>
      <c r="B70" s="227"/>
      <c r="C70" s="273"/>
      <c r="D70" s="227"/>
      <c r="E70" s="227"/>
      <c r="F70" s="227"/>
      <c r="G70" s="228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229"/>
      <c r="B71" s="230"/>
      <c r="C71" s="274"/>
      <c r="D71" s="230"/>
      <c r="E71" s="230"/>
      <c r="F71" s="230"/>
      <c r="G71" s="231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3"/>
      <c r="B72" s="4"/>
      <c r="C72" s="269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C73" s="275"/>
      <c r="D73" s="10"/>
      <c r="AG73" t="s">
        <v>190</v>
      </c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hx57a4QBeXap/xqj8IAVvQOsOb7A1oOT0LNfBOD0YAQzFCoE+ErAUTSgtC8fB1ZqwROldbHwKgLHXTRi0zEKg==" saltValue="JtXxVyOM1IMACufqEYIEFw==" spinCount="100000" sheet="1"/>
  <mergeCells count="20">
    <mergeCell ref="C34:G34"/>
    <mergeCell ref="C36:G36"/>
    <mergeCell ref="C46:G46"/>
    <mergeCell ref="C52:G52"/>
    <mergeCell ref="C25:G25"/>
    <mergeCell ref="C26:G26"/>
    <mergeCell ref="C27:G27"/>
    <mergeCell ref="C28:G28"/>
    <mergeCell ref="C30:G30"/>
    <mergeCell ref="C32:G32"/>
    <mergeCell ref="A1:G1"/>
    <mergeCell ref="C2:G2"/>
    <mergeCell ref="C3:G3"/>
    <mergeCell ref="C4:G4"/>
    <mergeCell ref="A66:C66"/>
    <mergeCell ref="A67:G71"/>
    <mergeCell ref="C10:G10"/>
    <mergeCell ref="C22:G22"/>
    <mergeCell ref="C23:G23"/>
    <mergeCell ref="C24:G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Miloš Červený</dc:creator>
  <cp:lastModifiedBy>Miloš Červený</cp:lastModifiedBy>
  <cp:lastPrinted>2019-03-19T12:27:02Z</cp:lastPrinted>
  <dcterms:created xsi:type="dcterms:W3CDTF">2009-04-08T07:15:50Z</dcterms:created>
  <dcterms:modified xsi:type="dcterms:W3CDTF">2021-02-09T13:26:40Z</dcterms:modified>
</cp:coreProperties>
</file>